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'FattureTempi'!$A$1:$AI$108</definedName>
  </definedNames>
  <calcPr fullCalcOnLoad="1"/>
</workbook>
</file>

<file path=xl/sharedStrings.xml><?xml version="1.0" encoding="utf-8"?>
<sst xmlns="http://schemas.openxmlformats.org/spreadsheetml/2006/main" count="842" uniqueCount="283">
  <si>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</si>
  <si>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</si>
  <si>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</si>
  <si>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</si>
  <si>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</si>
  <si>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</si>
  <si>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</si>
  <si>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</si>
  <si>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</si>
  <si>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</si>
  <si>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</si>
  <si>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</si>
  <si>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</si>
  <si>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</si>
  <si>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</si>
  <si>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</si>
  <si>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</si>
  <si>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</si>
  <si>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</si>
  <si>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</si>
  <si>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</si>
  <si>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</si>
  <si>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</si>
  <si>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</si>
  <si>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</si>
  <si>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</si>
  <si>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</si>
  <si>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</si>
  <si>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</si>
  <si>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</si>
  <si>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</si>
  <si>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</si>
  <si>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</si>
  <si>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</si>
  <si>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</si>
  <si>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</si>
  <si>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</si>
  <si>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</si>
  <si>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</si>
  <si>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</si>
  <si>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</si>
  <si>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</si>
  <si>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</si>
  <si>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</si>
  <si>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</si>
  <si>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</si>
  <si>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</si>
  <si>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</si>
  <si>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</si>
  <si>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</si>
  <si>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</si>
  <si>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</si>
  <si>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</si>
  <si>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</si>
  <si>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</si>
  <si>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</si>
  <si>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</si>
  <si>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</si>
  <si>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</si>
  <si>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</si>
  <si>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</si>
  <si>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</si>
  <si>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</si>
  <si>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</si>
  <si>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</si>
  <si>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</si>
  <si>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</si>
  <si>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</si>
  <si>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</si>
  <si>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</si>
  <si>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</si>
  <si>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</si>
  <si>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</si>
  <si>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Pramollo</t>
  </si>
  <si>
    <t>Tempestività dei Pagamenti - Elenco Fatture Pagate - Periodo 01/04/2020 - 30/06/2020</t>
  </si>
  <si>
    <t>13/03/2020</t>
  </si>
  <si>
    <t>170/10</t>
  </si>
  <si>
    <t>05/03/2020</t>
  </si>
  <si>
    <t>DETERMINA A CONTRARRE. AFFIDAMENTO DIRETTO ALLA DITTA PUBLIKA PER IL SERVIZIO DEL CALCOLO DEL PIANO TRIENNALE DEL FABBISOGNO DEL PERSONALE.</t>
  </si>
  <si>
    <t>SI</t>
  </si>
  <si>
    <t>Z682C540AF</t>
  </si>
  <si>
    <t>09/03/2020</t>
  </si>
  <si>
    <t>PUBLIKA SERVIZI SRL</t>
  </si>
  <si>
    <t>02476850207</t>
  </si>
  <si>
    <t>*</t>
  </si>
  <si>
    <t>17/04/2020</t>
  </si>
  <si>
    <t>05/04/2020</t>
  </si>
  <si>
    <t>0000179</t>
  </si>
  <si>
    <t>27/02/2020</t>
  </si>
  <si>
    <t>APPROVAZIONE CONSUNTIVO LAVORO DI SOSTITUZIONE LAMPADE DI ILLUMINAZIONE PUBBLICA ANNO 2019 E ASSUNZIONE IMPEGNO DI SPESA. CIG ZD82BB822A</t>
  </si>
  <si>
    <t>ZD82BB822A</t>
  </si>
  <si>
    <t>MARCONI DI COUTANDIN PIERGIORGIO</t>
  </si>
  <si>
    <t>10879940012</t>
  </si>
  <si>
    <t>23/06/2020</t>
  </si>
  <si>
    <t>24/06/2020</t>
  </si>
  <si>
    <t>31/03/2020</t>
  </si>
  <si>
    <t>2020S3000500</t>
  </si>
  <si>
    <t>27/03/2020</t>
  </si>
  <si>
    <t>CONTI CORRENTI DEDICATI  L. 136/10                                               . C.C.P.  17465311 - IBAN: IT 78 T 07601 12000 000017465311                        UNICREDIT SPA  Ag.Corporate IT 39 Z 02008 05364 000019118519  BANCA POPOLARE DI CIVIDALE (A</t>
  </si>
  <si>
    <t>Z202C79117</t>
  </si>
  <si>
    <t>30/03/2020</t>
  </si>
  <si>
    <t>PROCED SRL</t>
  </si>
  <si>
    <t>01952150264</t>
  </si>
  <si>
    <t>26/04/2020</t>
  </si>
  <si>
    <t>2003</t>
  </si>
  <si>
    <t>FATTURA</t>
  </si>
  <si>
    <t>Z262C68FDD</t>
  </si>
  <si>
    <t>17/03/2020</t>
  </si>
  <si>
    <t>LA COMBUSTOIL DI VIGNETTA E GUGLIELMONE</t>
  </si>
  <si>
    <t>00480120013</t>
  </si>
  <si>
    <t>15/04/2020</t>
  </si>
  <si>
    <t>207003089</t>
  </si>
  <si>
    <t>IMPEGNO DI SPESA PER UTENZE COMUNALI DI ENERGIA ELETTRICA. CIG.   Z3F2BA7866</t>
  </si>
  <si>
    <t>Z3F2BA7866</t>
  </si>
  <si>
    <t>20/03/2020</t>
  </si>
  <si>
    <t>COMPAGNIA ENERGETICA ITALIANA</t>
  </si>
  <si>
    <t>07824790963</t>
  </si>
  <si>
    <t/>
  </si>
  <si>
    <t>19/04/2020</t>
  </si>
  <si>
    <t>16/04/2020</t>
  </si>
  <si>
    <t>8720040343</t>
  </si>
  <si>
    <t>Fattura Elettronica relativa all'Identificativo Rendiconto 2105437030</t>
  </si>
  <si>
    <t>NO</t>
  </si>
  <si>
    <t>Z282B93291</t>
  </si>
  <si>
    <t>02/04/2020</t>
  </si>
  <si>
    <t>Poste Italiane S.p.A. - Società con socio unico</t>
  </si>
  <si>
    <t>01114601006</t>
  </si>
  <si>
    <t>97103880585</t>
  </si>
  <si>
    <t>30/04/2020</t>
  </si>
  <si>
    <t>400</t>
  </si>
  <si>
    <t>FATTURA IMMEDIATA SP ENTI PUBBLICI</t>
  </si>
  <si>
    <t>ZC12CB6CAD</t>
  </si>
  <si>
    <t>MACPAL S.A.S.</t>
  </si>
  <si>
    <t>03151840042</t>
  </si>
  <si>
    <t>16/05/2020</t>
  </si>
  <si>
    <t>7X01014965</t>
  </si>
  <si>
    <t>2BIM 2020</t>
  </si>
  <si>
    <t>ZEF279DE3A</t>
  </si>
  <si>
    <t>18/03/2020</t>
  </si>
  <si>
    <t>TELECOM</t>
  </si>
  <si>
    <t>00471850016</t>
  </si>
  <si>
    <t>2030013782</t>
  </si>
  <si>
    <t>Ove applicabile, imposta di bollo assolta in modo virtuale ai sensi del DM 17 giugno 2014.</t>
  </si>
  <si>
    <t>ZBD2BA7906</t>
  </si>
  <si>
    <t>ENEL SOLE AREA TERRITORIALE  TORINO</t>
  </si>
  <si>
    <t>05999811002</t>
  </si>
  <si>
    <t>02322600541</t>
  </si>
  <si>
    <t>01/05/2020</t>
  </si>
  <si>
    <t>207003549</t>
  </si>
  <si>
    <t>03/04/2020</t>
  </si>
  <si>
    <t>IMPEGNO DI SPESA PER UTENZE COMUNALI DI ENERGIA ELETTRICA. CIG. ZC92BA7660</t>
  </si>
  <si>
    <t>ZC92BA7660</t>
  </si>
  <si>
    <t>10/05/2020</t>
  </si>
  <si>
    <t>207003550</t>
  </si>
  <si>
    <t>3/2020 pod it001e00574352 - borgata ruatta snc, 10065 - 79 kwh</t>
  </si>
  <si>
    <t>207003794</t>
  </si>
  <si>
    <t xml:space="preserve">3/2020-borgata-ip snc, 10065 - 408 kwh 
</t>
  </si>
  <si>
    <t>00182/12</t>
  </si>
  <si>
    <t>Determinazione del Resp. Servizio Amministrativo e Finanziario n. 67 del 03.04.2019</t>
  </si>
  <si>
    <t>Z6627E3087</t>
  </si>
  <si>
    <t>ENTI REV S.R.L.</t>
  </si>
  <si>
    <t>02037190044</t>
  </si>
  <si>
    <t>02/05/2020</t>
  </si>
  <si>
    <t>06/05/2020</t>
  </si>
  <si>
    <t>673</t>
  </si>
  <si>
    <t>22/04/2020</t>
  </si>
  <si>
    <t>ASSISTENZA SU INFRASTRUTTURA RETE E SERVER - CARNET 10 COUPON- CIG Z912CBB219</t>
  </si>
  <si>
    <t>Z912CBB219</t>
  </si>
  <si>
    <t>ALPIMEDIA COMMUNICATION SNC</t>
  </si>
  <si>
    <t>07181160016</t>
  </si>
  <si>
    <t>22/05/2020</t>
  </si>
  <si>
    <t>15/05/2020</t>
  </si>
  <si>
    <t>207004269</t>
  </si>
  <si>
    <t>24/04/2020</t>
  </si>
  <si>
    <t>27/04/2020</t>
  </si>
  <si>
    <t>25/05/2020</t>
  </si>
  <si>
    <t>10/P</t>
  </si>
  <si>
    <t>FATTURA P.A. CIG Z7E2CCCF32</t>
  </si>
  <si>
    <t>Z7E2CCCF32</t>
  </si>
  <si>
    <t>EDIL MATERIALI DI VACCHIATO FLORIANA E FABRIZIO</t>
  </si>
  <si>
    <t>06574820012</t>
  </si>
  <si>
    <t>24/05/2020</t>
  </si>
  <si>
    <t>11/P</t>
  </si>
  <si>
    <t>FATTURA P.A.</t>
  </si>
  <si>
    <t>ZF6297E7F8</t>
  </si>
  <si>
    <t>14/P</t>
  </si>
  <si>
    <t>29/04/2020</t>
  </si>
  <si>
    <t>ZE22CD5505</t>
  </si>
  <si>
    <t>29/05/2020</t>
  </si>
  <si>
    <t>E/2020/53</t>
  </si>
  <si>
    <t>IMPEGNO MASCHERINE CIG. ZD12CCAABD</t>
  </si>
  <si>
    <t>ZD12CCAABD</t>
  </si>
  <si>
    <t>28/04/2020</t>
  </si>
  <si>
    <t>GARRONE ANDREA</t>
  </si>
  <si>
    <t>07501100015</t>
  </si>
  <si>
    <t>GRRNDR63C16L219Y</t>
  </si>
  <si>
    <t>28/05/2020</t>
  </si>
  <si>
    <t>21/05/2020</t>
  </si>
  <si>
    <t>11</t>
  </si>
  <si>
    <t>IMPEGNO FIORI 25 APRILE</t>
  </si>
  <si>
    <t>ZA12CC4E62</t>
  </si>
  <si>
    <t>04/05/2020</t>
  </si>
  <si>
    <t>IL PUNTO VERDE</t>
  </si>
  <si>
    <t>06419600017</t>
  </si>
  <si>
    <t>30/05/2020</t>
  </si>
  <si>
    <t>8720051979</t>
  </si>
  <si>
    <t>Fattura Elettronica relativa all'Identificativo Rendiconto 2105711911</t>
  </si>
  <si>
    <t>12/06/2020</t>
  </si>
  <si>
    <t>22/06/2020</t>
  </si>
  <si>
    <t>6 / 642 / 2020</t>
  </si>
  <si>
    <t>Z842BB0689</t>
  </si>
  <si>
    <t>A.L.M.A.</t>
  </si>
  <si>
    <t>00572290047</t>
  </si>
  <si>
    <t>Z282799CD3</t>
  </si>
  <si>
    <t>12/05/2020</t>
  </si>
  <si>
    <t>207004390</t>
  </si>
  <si>
    <t>08/05/2020</t>
  </si>
  <si>
    <t>07/06/2020</t>
  </si>
  <si>
    <t>207004391</t>
  </si>
  <si>
    <t>207004642</t>
  </si>
  <si>
    <t>08/06/2020</t>
  </si>
  <si>
    <t>17</t>
  </si>
  <si>
    <t>ACQUISTO FIORI PER CEPPI COMMEMORATIVI. ASSUNZIONE IMPEGNO DI SPESA. CIG Z1E286834A</t>
  </si>
  <si>
    <t>Z1E286834A</t>
  </si>
  <si>
    <t>08/07/2020</t>
  </si>
  <si>
    <t>18</t>
  </si>
  <si>
    <t>COMMEMORAZIONE DELL'ECCIDIO DEL TICHOUN. EDIZIONE NOVEMBRE 2019. ASSUNZIONE IMPEGNO DI SPESA.</t>
  </si>
  <si>
    <t>Z6F2A76DB3</t>
  </si>
  <si>
    <t>2020/2696/2</t>
  </si>
  <si>
    <t>Determinazione del Responsabile Servizio Amministrativo e Finanziario n. 152 del 20/12/2017; Attività di manutenzione e assistenza sul software Siscom. Periodo: anno 2020 -  Acconto</t>
  </si>
  <si>
    <t>ZB221A13F3</t>
  </si>
  <si>
    <t>SISCOM SPA</t>
  </si>
  <si>
    <t>01778000040</t>
  </si>
  <si>
    <t>13/06/2020</t>
  </si>
  <si>
    <t>2020/2697/2</t>
  </si>
  <si>
    <t>Provvedimento D1 n. 61 del 17/04/2020 - Impegno n. 56 del 17/04/2020; Attività di manutenzione e assistenza sul software Siscom. Periodo: integrazione anno 2020</t>
  </si>
  <si>
    <t>Z862CBA64F</t>
  </si>
  <si>
    <t>1/PA</t>
  </si>
  <si>
    <t>02/06/2020</t>
  </si>
  <si>
    <t>IMPEGNO E AFFIDAMENTO IMPIANTI ELETTRICI ZB52CE003D</t>
  </si>
  <si>
    <t>Z822D02352</t>
  </si>
  <si>
    <t>ROMANO SERGIO IMPIANTI ELETTRICI</t>
  </si>
  <si>
    <t>09107950017</t>
  </si>
  <si>
    <t>02/07/2020</t>
  </si>
  <si>
    <t>91/PA</t>
  </si>
  <si>
    <t>FORNITURA TONER Z6B2D023FC</t>
  </si>
  <si>
    <t>Z6B2D023FC</t>
  </si>
  <si>
    <t>G.M.G. s.n.c.</t>
  </si>
  <si>
    <t>08989840015</t>
  </si>
  <si>
    <t>04/07/2020</t>
  </si>
  <si>
    <t>00265/12</t>
  </si>
  <si>
    <t>14/06/2020</t>
  </si>
  <si>
    <t>FATTPA 11_20</t>
  </si>
  <si>
    <t>Z98239A6CA</t>
  </si>
  <si>
    <t>CAFFER CLAUDIO</t>
  </si>
  <si>
    <t>11842380013</t>
  </si>
  <si>
    <t>CFFCLD87E09G674V</t>
  </si>
  <si>
    <t>21/06/2020</t>
  </si>
  <si>
    <t>25/06/2020</t>
  </si>
  <si>
    <t>207005292</t>
  </si>
  <si>
    <t>150</t>
  </si>
  <si>
    <t>23/05/2020</t>
  </si>
  <si>
    <t>FORNITURA PIANTANA GEL DISINFETTANTE E RICARICA Z942D02440</t>
  </si>
  <si>
    <t>Z942D02440</t>
  </si>
  <si>
    <t>SECURITY SYSTEM</t>
  </si>
  <si>
    <t>02067720041</t>
  </si>
  <si>
    <t>TOTALI FATTURE:</t>
  </si>
  <si>
    <t>IND. TEMPESTIVITA' FATTURE:</t>
  </si>
  <si>
    <t>Tempestività dei Pagamenti - Elenco Mandati senza Fatture - Periodo 01/04/2020 - 30/06/2020</t>
  </si>
  <si>
    <t>CONSORZIO ACEA PINEROLESE</t>
  </si>
  <si>
    <t>ASSUNZIONE IMPEGNO DI SPESA SERVIZIO SMALTIMENTO RIFIUTI ANNO 2020 - LIQUIDAZIONE REVERSALI GENNAIO, FEBBRAIO, MARZO 2020</t>
  </si>
  <si>
    <t>ZB62CBBE08</t>
  </si>
  <si>
    <t>ASSUNZIONE IMPEGNO DI SPESA PER SERVIZIO IGIENE AMBIENTALE-NOVEMBRE. CIG ZE527992FA</t>
  </si>
  <si>
    <t>ZE527992FA</t>
  </si>
  <si>
    <t>COSTANTIN RENZO</t>
  </si>
  <si>
    <t>INDENNITA' MESE DI MARZO</t>
  </si>
  <si>
    <t>INDENNITA' MESE DI MAGGIO 2020</t>
  </si>
  <si>
    <t>indennita' mese di giugno</t>
  </si>
  <si>
    <t>TOTALI MANDATI:</t>
  </si>
  <si>
    <t>IND. TEMPESTIVITA' MANDATI:</t>
  </si>
  <si>
    <t>TOTALI FINALI</t>
  </si>
  <si>
    <t>IND. TEMPESTIVITA' FINALE:</t>
  </si>
  <si>
    <t>si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</si>
</sst>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6"/>
  <sheetViews>
    <sheetView showGridLines="0" tabSelected="1" zoomScalePageLayoutView="0" workbookViewId="0" topLeftCell="H34">
      <selection activeCell="AI11" sqref="AI1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42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915</v>
      </c>
      <c r="H8" s="112">
        <v>165</v>
      </c>
      <c r="I8" s="143" t="s">
        <v>79</v>
      </c>
      <c r="J8" s="112">
        <f>IF(I8="SI",G8-H8,G8)</f>
        <v>750</v>
      </c>
      <c r="K8" s="195" t="s">
        <v>80</v>
      </c>
      <c r="L8" s="108">
        <v>2020</v>
      </c>
      <c r="M8" s="108">
        <v>842</v>
      </c>
      <c r="N8" s="109" t="s">
        <v>81</v>
      </c>
      <c r="O8" s="111" t="s">
        <v>82</v>
      </c>
      <c r="P8" s="109" t="s">
        <v>83</v>
      </c>
      <c r="Q8" s="109" t="s">
        <v>83</v>
      </c>
      <c r="R8" s="108" t="s">
        <v>84</v>
      </c>
      <c r="S8" s="111" t="s">
        <v>84</v>
      </c>
      <c r="T8" s="108">
        <v>1010203</v>
      </c>
      <c r="U8" s="108">
        <v>140</v>
      </c>
      <c r="V8" s="108">
        <v>10</v>
      </c>
      <c r="W8" s="108">
        <v>6</v>
      </c>
      <c r="X8" s="113">
        <v>2020</v>
      </c>
      <c r="Y8" s="113">
        <v>29</v>
      </c>
      <c r="Z8" s="113">
        <v>0</v>
      </c>
      <c r="AA8" s="114" t="s">
        <v>85</v>
      </c>
      <c r="AB8" s="108">
        <v>111</v>
      </c>
      <c r="AC8" s="109" t="s">
        <v>85</v>
      </c>
      <c r="AD8" s="196" t="s">
        <v>86</v>
      </c>
      <c r="AE8" s="196" t="s">
        <v>85</v>
      </c>
      <c r="AF8" s="197">
        <f>AE8-AD8</f>
        <v>12</v>
      </c>
      <c r="AG8" s="198">
        <f>IF(AI8="SI",0,J8)</f>
        <v>750</v>
      </c>
      <c r="AH8" s="199">
        <f>AG8*AF8</f>
        <v>9000</v>
      </c>
      <c r="AI8" s="200"/>
    </row>
    <row r="9" spans="1:35" ht="15">
      <c r="A9" s="108">
        <v>2020</v>
      </c>
      <c r="B9" s="108">
        <v>43</v>
      </c>
      <c r="C9" s="109" t="s">
        <v>75</v>
      </c>
      <c r="D9" s="194" t="s">
        <v>87</v>
      </c>
      <c r="E9" s="109" t="s">
        <v>88</v>
      </c>
      <c r="F9" s="111" t="s">
        <v>89</v>
      </c>
      <c r="G9" s="112">
        <v>590.48</v>
      </c>
      <c r="H9" s="112">
        <v>106.48</v>
      </c>
      <c r="I9" s="143" t="s">
        <v>79</v>
      </c>
      <c r="J9" s="112">
        <f>IF(I9="SI",G9-H9,G9)</f>
        <v>484</v>
      </c>
      <c r="K9" s="195" t="s">
        <v>90</v>
      </c>
      <c r="L9" s="108">
        <v>2020</v>
      </c>
      <c r="M9" s="108">
        <v>843</v>
      </c>
      <c r="N9" s="109" t="s">
        <v>81</v>
      </c>
      <c r="O9" s="111" t="s">
        <v>91</v>
      </c>
      <c r="P9" s="109" t="s">
        <v>92</v>
      </c>
      <c r="Q9" s="109" t="s">
        <v>92</v>
      </c>
      <c r="R9" s="108" t="s">
        <v>84</v>
      </c>
      <c r="S9" s="111" t="s">
        <v>84</v>
      </c>
      <c r="T9" s="108">
        <v>1080203</v>
      </c>
      <c r="U9" s="108">
        <v>2890</v>
      </c>
      <c r="V9" s="108">
        <v>10</v>
      </c>
      <c r="W9" s="108">
        <v>1</v>
      </c>
      <c r="X9" s="113">
        <v>2019</v>
      </c>
      <c r="Y9" s="113">
        <v>501</v>
      </c>
      <c r="Z9" s="113">
        <v>0</v>
      </c>
      <c r="AA9" s="114" t="s">
        <v>75</v>
      </c>
      <c r="AB9" s="108">
        <v>217</v>
      </c>
      <c r="AC9" s="109" t="s">
        <v>93</v>
      </c>
      <c r="AD9" s="196" t="s">
        <v>86</v>
      </c>
      <c r="AE9" s="196" t="s">
        <v>94</v>
      </c>
      <c r="AF9" s="197">
        <f>AE9-AD9</f>
        <v>80</v>
      </c>
      <c r="AG9" s="198">
        <f>IF(AI9="SI",0,J9)</f>
        <v>0</v>
      </c>
      <c r="AH9" s="199">
        <f>AG9*AF9</f>
        <v>0</v>
      </c>
      <c r="AI9" s="200" t="s">
        <v>282</v>
      </c>
    </row>
    <row r="10" spans="1:35" ht="15">
      <c r="A10" s="108">
        <v>2020</v>
      </c>
      <c r="B10" s="108">
        <v>56</v>
      </c>
      <c r="C10" s="109" t="s">
        <v>95</v>
      </c>
      <c r="D10" s="194" t="s">
        <v>96</v>
      </c>
      <c r="E10" s="109" t="s">
        <v>97</v>
      </c>
      <c r="F10" s="111" t="s">
        <v>98</v>
      </c>
      <c r="G10" s="112">
        <v>166.04</v>
      </c>
      <c r="H10" s="112">
        <v>29.94</v>
      </c>
      <c r="I10" s="143" t="s">
        <v>79</v>
      </c>
      <c r="J10" s="112">
        <f>IF(I10="SI",G10-H10,G10)</f>
        <v>136.1</v>
      </c>
      <c r="K10" s="195" t="s">
        <v>99</v>
      </c>
      <c r="L10" s="108">
        <v>2020</v>
      </c>
      <c r="M10" s="108">
        <v>1113</v>
      </c>
      <c r="N10" s="109" t="s">
        <v>100</v>
      </c>
      <c r="O10" s="111" t="s">
        <v>101</v>
      </c>
      <c r="P10" s="109" t="s">
        <v>102</v>
      </c>
      <c r="Q10" s="109" t="s">
        <v>102</v>
      </c>
      <c r="R10" s="108" t="s">
        <v>84</v>
      </c>
      <c r="S10" s="111" t="s">
        <v>84</v>
      </c>
      <c r="T10" s="108">
        <v>1010202</v>
      </c>
      <c r="U10" s="108">
        <v>130</v>
      </c>
      <c r="V10" s="108">
        <v>5</v>
      </c>
      <c r="W10" s="108">
        <v>1</v>
      </c>
      <c r="X10" s="113">
        <v>2020</v>
      </c>
      <c r="Y10" s="113">
        <v>35</v>
      </c>
      <c r="Z10" s="113">
        <v>0</v>
      </c>
      <c r="AA10" s="114" t="s">
        <v>85</v>
      </c>
      <c r="AB10" s="108">
        <v>110</v>
      </c>
      <c r="AC10" s="109" t="s">
        <v>85</v>
      </c>
      <c r="AD10" s="196" t="s">
        <v>103</v>
      </c>
      <c r="AE10" s="196" t="s">
        <v>85</v>
      </c>
      <c r="AF10" s="197">
        <f>AE10-AD10</f>
        <v>-9</v>
      </c>
      <c r="AG10" s="198">
        <f>IF(AI10="SI",0,J10)</f>
        <v>136.1</v>
      </c>
      <c r="AH10" s="199">
        <f>AG10*AF10</f>
        <v>-1224.8999999999999</v>
      </c>
      <c r="AI10" s="200"/>
    </row>
    <row r="11" spans="1:35" ht="15">
      <c r="A11" s="108">
        <v>2020</v>
      </c>
      <c r="B11" s="108">
        <v>58</v>
      </c>
      <c r="C11" s="109" t="s">
        <v>95</v>
      </c>
      <c r="D11" s="194" t="s">
        <v>104</v>
      </c>
      <c r="E11" s="109" t="s">
        <v>75</v>
      </c>
      <c r="F11" s="111" t="s">
        <v>105</v>
      </c>
      <c r="G11" s="112">
        <v>608.05</v>
      </c>
      <c r="H11" s="112">
        <v>109.65</v>
      </c>
      <c r="I11" s="143" t="s">
        <v>79</v>
      </c>
      <c r="J11" s="112">
        <f>IF(I11="SI",G11-H11,G11)</f>
        <v>498.4</v>
      </c>
      <c r="K11" s="195" t="s">
        <v>106</v>
      </c>
      <c r="L11" s="108">
        <v>2020</v>
      </c>
      <c r="M11" s="108">
        <v>946</v>
      </c>
      <c r="N11" s="109" t="s">
        <v>107</v>
      </c>
      <c r="O11" s="111" t="s">
        <v>108</v>
      </c>
      <c r="P11" s="109" t="s">
        <v>109</v>
      </c>
      <c r="Q11" s="109" t="s">
        <v>109</v>
      </c>
      <c r="R11" s="108" t="s">
        <v>84</v>
      </c>
      <c r="S11" s="111" t="s">
        <v>84</v>
      </c>
      <c r="T11" s="108">
        <v>1080102</v>
      </c>
      <c r="U11" s="108">
        <v>2770</v>
      </c>
      <c r="V11" s="108">
        <v>15</v>
      </c>
      <c r="W11" s="108">
        <v>2</v>
      </c>
      <c r="X11" s="113">
        <v>2020</v>
      </c>
      <c r="Y11" s="113">
        <v>33</v>
      </c>
      <c r="Z11" s="113">
        <v>0</v>
      </c>
      <c r="AA11" s="114" t="s">
        <v>85</v>
      </c>
      <c r="AB11" s="108">
        <v>107</v>
      </c>
      <c r="AC11" s="109" t="s">
        <v>85</v>
      </c>
      <c r="AD11" s="196" t="s">
        <v>110</v>
      </c>
      <c r="AE11" s="196" t="s">
        <v>85</v>
      </c>
      <c r="AF11" s="197">
        <f>AE11-AD11</f>
        <v>2</v>
      </c>
      <c r="AG11" s="198">
        <f>IF(AI11="SI",0,J11)</f>
        <v>498.4</v>
      </c>
      <c r="AH11" s="199">
        <f>AG11*AF11</f>
        <v>996.8</v>
      </c>
      <c r="AI11" s="200"/>
    </row>
    <row r="12" spans="1:35" ht="15">
      <c r="A12" s="108">
        <v>2020</v>
      </c>
      <c r="B12" s="108">
        <v>58</v>
      </c>
      <c r="C12" s="109" t="s">
        <v>95</v>
      </c>
      <c r="D12" s="194" t="s">
        <v>104</v>
      </c>
      <c r="E12" s="109" t="s">
        <v>75</v>
      </c>
      <c r="F12" s="111" t="s">
        <v>105</v>
      </c>
      <c r="G12" s="112">
        <v>608.05</v>
      </c>
      <c r="H12" s="112">
        <v>109.65</v>
      </c>
      <c r="I12" s="143" t="s">
        <v>79</v>
      </c>
      <c r="J12" s="112">
        <f>IF(I12="SI",G12-H12,G12)</f>
        <v>498.4</v>
      </c>
      <c r="K12" s="195" t="s">
        <v>106</v>
      </c>
      <c r="L12" s="108">
        <v>2020</v>
      </c>
      <c r="M12" s="108">
        <v>946</v>
      </c>
      <c r="N12" s="109" t="s">
        <v>107</v>
      </c>
      <c r="O12" s="111" t="s">
        <v>108</v>
      </c>
      <c r="P12" s="109" t="s">
        <v>109</v>
      </c>
      <c r="Q12" s="109" t="s">
        <v>109</v>
      </c>
      <c r="R12" s="108" t="s">
        <v>84</v>
      </c>
      <c r="S12" s="111" t="s">
        <v>84</v>
      </c>
      <c r="T12" s="108">
        <v>1040502</v>
      </c>
      <c r="U12" s="108">
        <v>1890</v>
      </c>
      <c r="V12" s="108">
        <v>5</v>
      </c>
      <c r="W12" s="108">
        <v>1</v>
      </c>
      <c r="X12" s="113">
        <v>2020</v>
      </c>
      <c r="Y12" s="113">
        <v>32</v>
      </c>
      <c r="Z12" s="113">
        <v>0</v>
      </c>
      <c r="AA12" s="114" t="s">
        <v>85</v>
      </c>
      <c r="AB12" s="108">
        <v>106</v>
      </c>
      <c r="AC12" s="109" t="s">
        <v>85</v>
      </c>
      <c r="AD12" s="196" t="s">
        <v>110</v>
      </c>
      <c r="AE12" s="196" t="s">
        <v>85</v>
      </c>
      <c r="AF12" s="197">
        <f>AE12-AD12</f>
        <v>2</v>
      </c>
      <c r="AG12" s="198">
        <f>IF(AI12="SI",0,J12)</f>
        <v>498.4</v>
      </c>
      <c r="AH12" s="199">
        <f>AG12*AF12</f>
        <v>996.8</v>
      </c>
      <c r="AI12" s="200"/>
    </row>
    <row r="13" spans="1:35" ht="15">
      <c r="A13" s="108">
        <v>2020</v>
      </c>
      <c r="B13" s="108">
        <v>59</v>
      </c>
      <c r="C13" s="109" t="s">
        <v>95</v>
      </c>
      <c r="D13" s="194" t="s">
        <v>111</v>
      </c>
      <c r="E13" s="109" t="s">
        <v>75</v>
      </c>
      <c r="F13" s="111" t="s">
        <v>112</v>
      </c>
      <c r="G13" s="112">
        <v>288.49</v>
      </c>
      <c r="H13" s="112">
        <v>52.02</v>
      </c>
      <c r="I13" s="143" t="s">
        <v>79</v>
      </c>
      <c r="J13" s="112">
        <f>IF(I13="SI",G13-H13,G13)</f>
        <v>236.47</v>
      </c>
      <c r="K13" s="195" t="s">
        <v>113</v>
      </c>
      <c r="L13" s="108">
        <v>2020</v>
      </c>
      <c r="M13" s="108">
        <v>1012</v>
      </c>
      <c r="N13" s="109" t="s">
        <v>114</v>
      </c>
      <c r="O13" s="111" t="s">
        <v>115</v>
      </c>
      <c r="P13" s="109" t="s">
        <v>116</v>
      </c>
      <c r="Q13" s="109" t="s">
        <v>117</v>
      </c>
      <c r="R13" s="108" t="s">
        <v>84</v>
      </c>
      <c r="S13" s="111" t="s">
        <v>84</v>
      </c>
      <c r="T13" s="108">
        <v>1080203</v>
      </c>
      <c r="U13" s="108">
        <v>2890</v>
      </c>
      <c r="V13" s="108">
        <v>5</v>
      </c>
      <c r="W13" s="108">
        <v>1</v>
      </c>
      <c r="X13" s="113">
        <v>2020</v>
      </c>
      <c r="Y13" s="113">
        <v>4</v>
      </c>
      <c r="Z13" s="113">
        <v>0</v>
      </c>
      <c r="AA13" s="114" t="s">
        <v>85</v>
      </c>
      <c r="AB13" s="108">
        <v>103</v>
      </c>
      <c r="AC13" s="109" t="s">
        <v>85</v>
      </c>
      <c r="AD13" s="196" t="s">
        <v>118</v>
      </c>
      <c r="AE13" s="196" t="s">
        <v>85</v>
      </c>
      <c r="AF13" s="197">
        <f>AE13-AD13</f>
        <v>-2</v>
      </c>
      <c r="AG13" s="198">
        <f>IF(AI13="SI",0,J13)</f>
        <v>236.47</v>
      </c>
      <c r="AH13" s="199">
        <f>AG13*AF13</f>
        <v>-472.94</v>
      </c>
      <c r="AI13" s="200"/>
    </row>
    <row r="14" spans="1:35" ht="15">
      <c r="A14" s="108">
        <v>2020</v>
      </c>
      <c r="B14" s="108">
        <v>60</v>
      </c>
      <c r="C14" s="109" t="s">
        <v>119</v>
      </c>
      <c r="D14" s="194" t="s">
        <v>120</v>
      </c>
      <c r="E14" s="109" t="s">
        <v>95</v>
      </c>
      <c r="F14" s="111" t="s">
        <v>121</v>
      </c>
      <c r="G14" s="112">
        <v>3.57</v>
      </c>
      <c r="H14" s="112">
        <v>0</v>
      </c>
      <c r="I14" s="143" t="s">
        <v>122</v>
      </c>
      <c r="J14" s="112">
        <f>IF(I14="SI",G14-H14,G14)</f>
        <v>3.57</v>
      </c>
      <c r="K14" s="195" t="s">
        <v>123</v>
      </c>
      <c r="L14" s="108">
        <v>2020</v>
      </c>
      <c r="M14" s="108">
        <v>1143</v>
      </c>
      <c r="N14" s="109" t="s">
        <v>124</v>
      </c>
      <c r="O14" s="111" t="s">
        <v>125</v>
      </c>
      <c r="P14" s="109" t="s">
        <v>126</v>
      </c>
      <c r="Q14" s="109" t="s">
        <v>127</v>
      </c>
      <c r="R14" s="108" t="s">
        <v>84</v>
      </c>
      <c r="S14" s="111" t="s">
        <v>84</v>
      </c>
      <c r="T14" s="108">
        <v>1010203</v>
      </c>
      <c r="U14" s="108">
        <v>140</v>
      </c>
      <c r="V14" s="108">
        <v>10</v>
      </c>
      <c r="W14" s="108">
        <v>4</v>
      </c>
      <c r="X14" s="113">
        <v>2020</v>
      </c>
      <c r="Y14" s="113">
        <v>2</v>
      </c>
      <c r="Z14" s="113">
        <v>0</v>
      </c>
      <c r="AA14" s="114" t="s">
        <v>85</v>
      </c>
      <c r="AB14" s="108">
        <v>109</v>
      </c>
      <c r="AC14" s="109" t="s">
        <v>85</v>
      </c>
      <c r="AD14" s="196" t="s">
        <v>128</v>
      </c>
      <c r="AE14" s="196" t="s">
        <v>85</v>
      </c>
      <c r="AF14" s="197">
        <f>AE14-AD14</f>
        <v>-13</v>
      </c>
      <c r="AG14" s="198">
        <f>IF(AI14="SI",0,J14)</f>
        <v>3.57</v>
      </c>
      <c r="AH14" s="199">
        <f>AG14*AF14</f>
        <v>-46.41</v>
      </c>
      <c r="AI14" s="200"/>
    </row>
    <row r="15" spans="1:35" ht="15">
      <c r="A15" s="108">
        <v>2020</v>
      </c>
      <c r="B15" s="108">
        <v>62</v>
      </c>
      <c r="C15" s="109" t="s">
        <v>85</v>
      </c>
      <c r="D15" s="194" t="s">
        <v>129</v>
      </c>
      <c r="E15" s="109" t="s">
        <v>119</v>
      </c>
      <c r="F15" s="111" t="s">
        <v>130</v>
      </c>
      <c r="G15" s="112">
        <v>219.6</v>
      </c>
      <c r="H15" s="112">
        <v>39.6</v>
      </c>
      <c r="I15" s="143" t="s">
        <v>79</v>
      </c>
      <c r="J15" s="112">
        <f>IF(I15="SI",G15-H15,G15)</f>
        <v>180</v>
      </c>
      <c r="K15" s="195" t="s">
        <v>131</v>
      </c>
      <c r="L15" s="108">
        <v>2020</v>
      </c>
      <c r="M15" s="108">
        <v>1299</v>
      </c>
      <c r="N15" s="109" t="s">
        <v>119</v>
      </c>
      <c r="O15" s="111" t="s">
        <v>132</v>
      </c>
      <c r="P15" s="109" t="s">
        <v>133</v>
      </c>
      <c r="Q15" s="109" t="s">
        <v>133</v>
      </c>
      <c r="R15" s="108" t="s">
        <v>84</v>
      </c>
      <c r="S15" s="111" t="s">
        <v>84</v>
      </c>
      <c r="T15" s="108">
        <v>1010203</v>
      </c>
      <c r="U15" s="108">
        <v>140</v>
      </c>
      <c r="V15" s="108">
        <v>10</v>
      </c>
      <c r="W15" s="108">
        <v>6</v>
      </c>
      <c r="X15" s="113">
        <v>2020</v>
      </c>
      <c r="Y15" s="113">
        <v>53</v>
      </c>
      <c r="Z15" s="113">
        <v>0</v>
      </c>
      <c r="AA15" s="114" t="s">
        <v>85</v>
      </c>
      <c r="AB15" s="108">
        <v>108</v>
      </c>
      <c r="AC15" s="109" t="s">
        <v>85</v>
      </c>
      <c r="AD15" s="196" t="s">
        <v>134</v>
      </c>
      <c r="AE15" s="196" t="s">
        <v>85</v>
      </c>
      <c r="AF15" s="197">
        <f>AE15-AD15</f>
        <v>-29</v>
      </c>
      <c r="AG15" s="198">
        <f>IF(AI15="SI",0,J15)</f>
        <v>180</v>
      </c>
      <c r="AH15" s="199">
        <f>AG15*AF15</f>
        <v>-5220</v>
      </c>
      <c r="AI15" s="200"/>
    </row>
    <row r="16" spans="1:35" ht="15">
      <c r="A16" s="108">
        <v>2020</v>
      </c>
      <c r="B16" s="108">
        <v>63</v>
      </c>
      <c r="C16" s="109" t="s">
        <v>85</v>
      </c>
      <c r="D16" s="194" t="s">
        <v>135</v>
      </c>
      <c r="E16" s="109" t="s">
        <v>75</v>
      </c>
      <c r="F16" s="111" t="s">
        <v>136</v>
      </c>
      <c r="G16" s="112">
        <v>154.74</v>
      </c>
      <c r="H16" s="112">
        <v>27.64</v>
      </c>
      <c r="I16" s="143" t="s">
        <v>79</v>
      </c>
      <c r="J16" s="112">
        <f>IF(I16="SI",G16-H16,G16)</f>
        <v>127.10000000000001</v>
      </c>
      <c r="K16" s="195" t="s">
        <v>137</v>
      </c>
      <c r="L16" s="108">
        <v>2020</v>
      </c>
      <c r="M16" s="108">
        <v>965</v>
      </c>
      <c r="N16" s="109" t="s">
        <v>138</v>
      </c>
      <c r="O16" s="111" t="s">
        <v>139</v>
      </c>
      <c r="P16" s="109" t="s">
        <v>140</v>
      </c>
      <c r="Q16" s="109" t="s">
        <v>140</v>
      </c>
      <c r="R16" s="108" t="s">
        <v>84</v>
      </c>
      <c r="S16" s="111" t="s">
        <v>84</v>
      </c>
      <c r="T16" s="108">
        <v>1010203</v>
      </c>
      <c r="U16" s="108">
        <v>140</v>
      </c>
      <c r="V16" s="108">
        <v>10</v>
      </c>
      <c r="W16" s="108">
        <v>3</v>
      </c>
      <c r="X16" s="113">
        <v>2020</v>
      </c>
      <c r="Y16" s="113">
        <v>54</v>
      </c>
      <c r="Z16" s="113">
        <v>0</v>
      </c>
      <c r="AA16" s="114" t="s">
        <v>85</v>
      </c>
      <c r="AB16" s="108">
        <v>113</v>
      </c>
      <c r="AC16" s="109" t="s">
        <v>85</v>
      </c>
      <c r="AD16" s="196" t="s">
        <v>119</v>
      </c>
      <c r="AE16" s="196" t="s">
        <v>85</v>
      </c>
      <c r="AF16" s="197">
        <f>AE16-AD16</f>
        <v>1</v>
      </c>
      <c r="AG16" s="198">
        <f>IF(AI16="SI",0,J16)</f>
        <v>127.10000000000001</v>
      </c>
      <c r="AH16" s="199">
        <f>AG16*AF16</f>
        <v>127.10000000000001</v>
      </c>
      <c r="AI16" s="200"/>
    </row>
    <row r="17" spans="1:35" ht="15">
      <c r="A17" s="108">
        <v>2020</v>
      </c>
      <c r="B17" s="108">
        <v>64</v>
      </c>
      <c r="C17" s="109" t="s">
        <v>85</v>
      </c>
      <c r="D17" s="194" t="s">
        <v>141</v>
      </c>
      <c r="E17" s="109" t="s">
        <v>95</v>
      </c>
      <c r="F17" s="111" t="s">
        <v>142</v>
      </c>
      <c r="G17" s="112">
        <v>224.65</v>
      </c>
      <c r="H17" s="112">
        <v>40.51</v>
      </c>
      <c r="I17" s="143" t="s">
        <v>79</v>
      </c>
      <c r="J17" s="112">
        <f>IF(I17="SI",G17-H17,G17)</f>
        <v>184.14000000000001</v>
      </c>
      <c r="K17" s="195" t="s">
        <v>143</v>
      </c>
      <c r="L17" s="108">
        <v>2020</v>
      </c>
      <c r="M17" s="108">
        <v>1144</v>
      </c>
      <c r="N17" s="109" t="s">
        <v>124</v>
      </c>
      <c r="O17" s="111" t="s">
        <v>144</v>
      </c>
      <c r="P17" s="109" t="s">
        <v>145</v>
      </c>
      <c r="Q17" s="109" t="s">
        <v>146</v>
      </c>
      <c r="R17" s="108" t="s">
        <v>84</v>
      </c>
      <c r="S17" s="111" t="s">
        <v>84</v>
      </c>
      <c r="T17" s="108">
        <v>1080203</v>
      </c>
      <c r="U17" s="108">
        <v>2890</v>
      </c>
      <c r="V17" s="108">
        <v>5</v>
      </c>
      <c r="W17" s="108">
        <v>1</v>
      </c>
      <c r="X17" s="113">
        <v>2020</v>
      </c>
      <c r="Y17" s="113">
        <v>5</v>
      </c>
      <c r="Z17" s="113">
        <v>0</v>
      </c>
      <c r="AA17" s="114" t="s">
        <v>85</v>
      </c>
      <c r="AB17" s="108">
        <v>104</v>
      </c>
      <c r="AC17" s="109" t="s">
        <v>85</v>
      </c>
      <c r="AD17" s="196" t="s">
        <v>147</v>
      </c>
      <c r="AE17" s="196" t="s">
        <v>85</v>
      </c>
      <c r="AF17" s="197">
        <f>AE17-AD17</f>
        <v>-14</v>
      </c>
      <c r="AG17" s="198">
        <f>IF(AI17="SI",0,J17)</f>
        <v>184.14000000000001</v>
      </c>
      <c r="AH17" s="199">
        <f>AG17*AF17</f>
        <v>-2577.96</v>
      </c>
      <c r="AI17" s="200"/>
    </row>
    <row r="18" spans="1:35" ht="15">
      <c r="A18" s="108">
        <v>2020</v>
      </c>
      <c r="B18" s="108">
        <v>65</v>
      </c>
      <c r="C18" s="109" t="s">
        <v>85</v>
      </c>
      <c r="D18" s="194" t="s">
        <v>148</v>
      </c>
      <c r="E18" s="109" t="s">
        <v>149</v>
      </c>
      <c r="F18" s="111" t="s">
        <v>150</v>
      </c>
      <c r="G18" s="112">
        <v>99.71</v>
      </c>
      <c r="H18" s="112">
        <v>17.98</v>
      </c>
      <c r="I18" s="143" t="s">
        <v>79</v>
      </c>
      <c r="J18" s="112">
        <f>IF(I18="SI",G18-H18,G18)</f>
        <v>81.72999999999999</v>
      </c>
      <c r="K18" s="195" t="s">
        <v>151</v>
      </c>
      <c r="L18" s="108">
        <v>2020</v>
      </c>
      <c r="M18" s="108">
        <v>1267</v>
      </c>
      <c r="N18" s="109" t="s">
        <v>110</v>
      </c>
      <c r="O18" s="111" t="s">
        <v>115</v>
      </c>
      <c r="P18" s="109" t="s">
        <v>116</v>
      </c>
      <c r="Q18" s="109" t="s">
        <v>117</v>
      </c>
      <c r="R18" s="108" t="s">
        <v>84</v>
      </c>
      <c r="S18" s="111" t="s">
        <v>84</v>
      </c>
      <c r="T18" s="108">
        <v>1010203</v>
      </c>
      <c r="U18" s="108">
        <v>140</v>
      </c>
      <c r="V18" s="108">
        <v>10</v>
      </c>
      <c r="W18" s="108">
        <v>1</v>
      </c>
      <c r="X18" s="113">
        <v>2020</v>
      </c>
      <c r="Y18" s="113">
        <v>3</v>
      </c>
      <c r="Z18" s="113">
        <v>0</v>
      </c>
      <c r="AA18" s="114" t="s">
        <v>85</v>
      </c>
      <c r="AB18" s="108">
        <v>102</v>
      </c>
      <c r="AC18" s="109" t="s">
        <v>85</v>
      </c>
      <c r="AD18" s="196" t="s">
        <v>152</v>
      </c>
      <c r="AE18" s="196" t="s">
        <v>85</v>
      </c>
      <c r="AF18" s="197">
        <f>AE18-AD18</f>
        <v>-23</v>
      </c>
      <c r="AG18" s="198">
        <f>IF(AI18="SI",0,J18)</f>
        <v>81.72999999999999</v>
      </c>
      <c r="AH18" s="199">
        <f>AG18*AF18</f>
        <v>-1879.7899999999997</v>
      </c>
      <c r="AI18" s="200"/>
    </row>
    <row r="19" spans="1:35" ht="15">
      <c r="A19" s="108">
        <v>2020</v>
      </c>
      <c r="B19" s="108">
        <v>66</v>
      </c>
      <c r="C19" s="109" t="s">
        <v>85</v>
      </c>
      <c r="D19" s="194" t="s">
        <v>153</v>
      </c>
      <c r="E19" s="109" t="s">
        <v>149</v>
      </c>
      <c r="F19" s="111" t="s">
        <v>154</v>
      </c>
      <c r="G19" s="112">
        <v>48.08</v>
      </c>
      <c r="H19" s="112">
        <v>8.67</v>
      </c>
      <c r="I19" s="143" t="s">
        <v>79</v>
      </c>
      <c r="J19" s="112">
        <f>IF(I19="SI",G19-H19,G19)</f>
        <v>39.41</v>
      </c>
      <c r="K19" s="195" t="s">
        <v>151</v>
      </c>
      <c r="L19" s="108">
        <v>2020</v>
      </c>
      <c r="M19" s="108">
        <v>1268</v>
      </c>
      <c r="N19" s="109" t="s">
        <v>110</v>
      </c>
      <c r="O19" s="111" t="s">
        <v>115</v>
      </c>
      <c r="P19" s="109" t="s">
        <v>116</v>
      </c>
      <c r="Q19" s="109" t="s">
        <v>117</v>
      </c>
      <c r="R19" s="108" t="s">
        <v>84</v>
      </c>
      <c r="S19" s="111" t="s">
        <v>84</v>
      </c>
      <c r="T19" s="108">
        <v>1010203</v>
      </c>
      <c r="U19" s="108">
        <v>140</v>
      </c>
      <c r="V19" s="108">
        <v>10</v>
      </c>
      <c r="W19" s="108">
        <v>1</v>
      </c>
      <c r="X19" s="113">
        <v>2020</v>
      </c>
      <c r="Y19" s="113">
        <v>3</v>
      </c>
      <c r="Z19" s="113">
        <v>0</v>
      </c>
      <c r="AA19" s="114" t="s">
        <v>85</v>
      </c>
      <c r="AB19" s="108">
        <v>102</v>
      </c>
      <c r="AC19" s="109" t="s">
        <v>85</v>
      </c>
      <c r="AD19" s="196" t="s">
        <v>152</v>
      </c>
      <c r="AE19" s="196" t="s">
        <v>85</v>
      </c>
      <c r="AF19" s="197">
        <f>AE19-AD19</f>
        <v>-23</v>
      </c>
      <c r="AG19" s="198">
        <f>IF(AI19="SI",0,J19)</f>
        <v>39.41</v>
      </c>
      <c r="AH19" s="199">
        <f>AG19*AF19</f>
        <v>-906.43</v>
      </c>
      <c r="AI19" s="200"/>
    </row>
    <row r="20" spans="1:35" ht="48">
      <c r="A20" s="108">
        <v>2020</v>
      </c>
      <c r="B20" s="108">
        <v>67</v>
      </c>
      <c r="C20" s="109" t="s">
        <v>85</v>
      </c>
      <c r="D20" s="194" t="s">
        <v>155</v>
      </c>
      <c r="E20" s="109" t="s">
        <v>149</v>
      </c>
      <c r="F20" s="201" t="s">
        <v>156</v>
      </c>
      <c r="G20" s="112">
        <v>82.87</v>
      </c>
      <c r="H20" s="112">
        <v>14.94</v>
      </c>
      <c r="I20" s="143" t="s">
        <v>79</v>
      </c>
      <c r="J20" s="112">
        <f>IF(I20="SI",G20-H20,G20)</f>
        <v>67.93</v>
      </c>
      <c r="K20" s="195" t="s">
        <v>113</v>
      </c>
      <c r="L20" s="108">
        <v>2020</v>
      </c>
      <c r="M20" s="108">
        <v>1256</v>
      </c>
      <c r="N20" s="109" t="s">
        <v>110</v>
      </c>
      <c r="O20" s="111" t="s">
        <v>115</v>
      </c>
      <c r="P20" s="109" t="s">
        <v>116</v>
      </c>
      <c r="Q20" s="109" t="s">
        <v>117</v>
      </c>
      <c r="R20" s="108" t="s">
        <v>84</v>
      </c>
      <c r="S20" s="111" t="s">
        <v>84</v>
      </c>
      <c r="T20" s="108">
        <v>1080203</v>
      </c>
      <c r="U20" s="108">
        <v>2890</v>
      </c>
      <c r="V20" s="108">
        <v>5</v>
      </c>
      <c r="W20" s="108">
        <v>1</v>
      </c>
      <c r="X20" s="113">
        <v>2020</v>
      </c>
      <c r="Y20" s="113">
        <v>4</v>
      </c>
      <c r="Z20" s="113">
        <v>0</v>
      </c>
      <c r="AA20" s="114" t="s">
        <v>85</v>
      </c>
      <c r="AB20" s="108">
        <v>103</v>
      </c>
      <c r="AC20" s="109" t="s">
        <v>85</v>
      </c>
      <c r="AD20" s="196" t="s">
        <v>152</v>
      </c>
      <c r="AE20" s="196" t="s">
        <v>85</v>
      </c>
      <c r="AF20" s="197">
        <f>AE20-AD20</f>
        <v>-23</v>
      </c>
      <c r="AG20" s="198">
        <f>IF(AI20="SI",0,J20)</f>
        <v>67.93</v>
      </c>
      <c r="AH20" s="199">
        <f>AG20*AF20</f>
        <v>-1562.39</v>
      </c>
      <c r="AI20" s="200"/>
    </row>
    <row r="21" spans="1:35" ht="60">
      <c r="A21" s="108">
        <v>2020</v>
      </c>
      <c r="B21" s="108">
        <v>68</v>
      </c>
      <c r="C21" s="109" t="s">
        <v>85</v>
      </c>
      <c r="D21" s="194" t="s">
        <v>157</v>
      </c>
      <c r="E21" s="109" t="s">
        <v>124</v>
      </c>
      <c r="F21" s="201" t="s">
        <v>158</v>
      </c>
      <c r="G21" s="112">
        <v>36.6</v>
      </c>
      <c r="H21" s="112">
        <v>6.6</v>
      </c>
      <c r="I21" s="143" t="s">
        <v>79</v>
      </c>
      <c r="J21" s="112">
        <f>IF(I21="SI",G21-H21,G21)</f>
        <v>30</v>
      </c>
      <c r="K21" s="195" t="s">
        <v>159</v>
      </c>
      <c r="L21" s="108">
        <v>2020</v>
      </c>
      <c r="M21" s="108">
        <v>1145</v>
      </c>
      <c r="N21" s="109" t="s">
        <v>124</v>
      </c>
      <c r="O21" s="111" t="s">
        <v>160</v>
      </c>
      <c r="P21" s="109" t="s">
        <v>161</v>
      </c>
      <c r="Q21" s="109" t="s">
        <v>161</v>
      </c>
      <c r="R21" s="108" t="s">
        <v>84</v>
      </c>
      <c r="S21" s="111" t="s">
        <v>84</v>
      </c>
      <c r="T21" s="108">
        <v>1010203</v>
      </c>
      <c r="U21" s="108">
        <v>140</v>
      </c>
      <c r="V21" s="108">
        <v>10</v>
      </c>
      <c r="W21" s="108">
        <v>6</v>
      </c>
      <c r="X21" s="113">
        <v>2019</v>
      </c>
      <c r="Y21" s="113">
        <v>97</v>
      </c>
      <c r="Z21" s="113">
        <v>0</v>
      </c>
      <c r="AA21" s="114" t="s">
        <v>85</v>
      </c>
      <c r="AB21" s="108">
        <v>105</v>
      </c>
      <c r="AC21" s="109" t="s">
        <v>85</v>
      </c>
      <c r="AD21" s="196" t="s">
        <v>162</v>
      </c>
      <c r="AE21" s="196" t="s">
        <v>85</v>
      </c>
      <c r="AF21" s="197">
        <f>AE21-AD21</f>
        <v>-15</v>
      </c>
      <c r="AG21" s="198">
        <f>IF(AI21="SI",0,J21)</f>
        <v>30</v>
      </c>
      <c r="AH21" s="199">
        <f>AG21*AF21</f>
        <v>-450</v>
      </c>
      <c r="AI21" s="200"/>
    </row>
    <row r="22" spans="1:35" ht="60">
      <c r="A22" s="108">
        <v>2020</v>
      </c>
      <c r="B22" s="108">
        <v>69</v>
      </c>
      <c r="C22" s="109" t="s">
        <v>163</v>
      </c>
      <c r="D22" s="194" t="s">
        <v>164</v>
      </c>
      <c r="E22" s="109" t="s">
        <v>165</v>
      </c>
      <c r="F22" s="201" t="s">
        <v>166</v>
      </c>
      <c r="G22" s="112">
        <v>518.5</v>
      </c>
      <c r="H22" s="112">
        <v>93.5</v>
      </c>
      <c r="I22" s="143" t="s">
        <v>79</v>
      </c>
      <c r="J22" s="112">
        <f>IF(I22="SI",G22-H22,G22)</f>
        <v>425</v>
      </c>
      <c r="K22" s="195" t="s">
        <v>167</v>
      </c>
      <c r="L22" s="108">
        <v>2020</v>
      </c>
      <c r="M22" s="108">
        <v>1429</v>
      </c>
      <c r="N22" s="109" t="s">
        <v>165</v>
      </c>
      <c r="O22" s="111" t="s">
        <v>168</v>
      </c>
      <c r="P22" s="109" t="s">
        <v>169</v>
      </c>
      <c r="Q22" s="109" t="s">
        <v>169</v>
      </c>
      <c r="R22" s="108" t="s">
        <v>84</v>
      </c>
      <c r="S22" s="111" t="s">
        <v>84</v>
      </c>
      <c r="T22" s="108">
        <v>1010203</v>
      </c>
      <c r="U22" s="108">
        <v>140</v>
      </c>
      <c r="V22" s="108">
        <v>10</v>
      </c>
      <c r="W22" s="108">
        <v>7</v>
      </c>
      <c r="X22" s="113">
        <v>2020</v>
      </c>
      <c r="Y22" s="113">
        <v>61</v>
      </c>
      <c r="Z22" s="113">
        <v>0</v>
      </c>
      <c r="AA22" s="114" t="s">
        <v>163</v>
      </c>
      <c r="AB22" s="108">
        <v>127</v>
      </c>
      <c r="AC22" s="109" t="s">
        <v>163</v>
      </c>
      <c r="AD22" s="196" t="s">
        <v>170</v>
      </c>
      <c r="AE22" s="196" t="s">
        <v>171</v>
      </c>
      <c r="AF22" s="197">
        <f>AE22-AD22</f>
        <v>-7</v>
      </c>
      <c r="AG22" s="198">
        <f>IF(AI22="SI",0,J22)</f>
        <v>425</v>
      </c>
      <c r="AH22" s="199">
        <f>AG22*AF22</f>
        <v>-2975</v>
      </c>
      <c r="AI22" s="200"/>
    </row>
    <row r="23" spans="1:35" ht="72">
      <c r="A23" s="108">
        <v>2020</v>
      </c>
      <c r="B23" s="108">
        <v>70</v>
      </c>
      <c r="C23" s="109" t="s">
        <v>163</v>
      </c>
      <c r="D23" s="194" t="s">
        <v>172</v>
      </c>
      <c r="E23" s="109" t="s">
        <v>173</v>
      </c>
      <c r="F23" s="201" t="s">
        <v>112</v>
      </c>
      <c r="G23" s="112">
        <v>301.73</v>
      </c>
      <c r="H23" s="112">
        <v>54.41</v>
      </c>
      <c r="I23" s="143" t="s">
        <v>79</v>
      </c>
      <c r="J23" s="112">
        <f>IF(I23="SI",G23-H23,G23)</f>
        <v>247.32000000000002</v>
      </c>
      <c r="K23" s="195" t="s">
        <v>113</v>
      </c>
      <c r="L23" s="108">
        <v>2020</v>
      </c>
      <c r="M23" s="108">
        <v>1477</v>
      </c>
      <c r="N23" s="109" t="s">
        <v>174</v>
      </c>
      <c r="O23" s="111" t="s">
        <v>115</v>
      </c>
      <c r="P23" s="109" t="s">
        <v>116</v>
      </c>
      <c r="Q23" s="109" t="s">
        <v>117</v>
      </c>
      <c r="R23" s="108" t="s">
        <v>84</v>
      </c>
      <c r="S23" s="111" t="s">
        <v>84</v>
      </c>
      <c r="T23" s="108">
        <v>1080203</v>
      </c>
      <c r="U23" s="108">
        <v>2890</v>
      </c>
      <c r="V23" s="108">
        <v>5</v>
      </c>
      <c r="W23" s="108">
        <v>1</v>
      </c>
      <c r="X23" s="113">
        <v>2020</v>
      </c>
      <c r="Y23" s="113">
        <v>4</v>
      </c>
      <c r="Z23" s="113">
        <v>0</v>
      </c>
      <c r="AA23" s="114" t="s">
        <v>163</v>
      </c>
      <c r="AB23" s="108">
        <v>128</v>
      </c>
      <c r="AC23" s="109" t="s">
        <v>163</v>
      </c>
      <c r="AD23" s="196" t="s">
        <v>175</v>
      </c>
      <c r="AE23" s="196" t="s">
        <v>171</v>
      </c>
      <c r="AF23" s="197">
        <f>AE23-AD23</f>
        <v>-10</v>
      </c>
      <c r="AG23" s="198">
        <f>IF(AI23="SI",0,J23)</f>
        <v>247.32000000000002</v>
      </c>
      <c r="AH23" s="199">
        <f>AG23*AF23</f>
        <v>-2473.2000000000003</v>
      </c>
      <c r="AI23" s="200"/>
    </row>
    <row r="24" spans="1:35" ht="24">
      <c r="A24" s="108">
        <v>2020</v>
      </c>
      <c r="B24" s="108">
        <v>71</v>
      </c>
      <c r="C24" s="109" t="s">
        <v>163</v>
      </c>
      <c r="D24" s="194" t="s">
        <v>176</v>
      </c>
      <c r="E24" s="109" t="s">
        <v>173</v>
      </c>
      <c r="F24" s="201" t="s">
        <v>177</v>
      </c>
      <c r="G24" s="112">
        <v>932.2</v>
      </c>
      <c r="H24" s="112">
        <v>168.1</v>
      </c>
      <c r="I24" s="143" t="s">
        <v>79</v>
      </c>
      <c r="J24" s="112">
        <f>IF(I24="SI",G24-H24,G24)</f>
        <v>764.1</v>
      </c>
      <c r="K24" s="195" t="s">
        <v>178</v>
      </c>
      <c r="L24" s="108">
        <v>2020</v>
      </c>
      <c r="M24" s="108">
        <v>1476</v>
      </c>
      <c r="N24" s="109" t="s">
        <v>174</v>
      </c>
      <c r="O24" s="111" t="s">
        <v>179</v>
      </c>
      <c r="P24" s="109" t="s">
        <v>180</v>
      </c>
      <c r="Q24" s="109" t="s">
        <v>180</v>
      </c>
      <c r="R24" s="108" t="s">
        <v>84</v>
      </c>
      <c r="S24" s="111" t="s">
        <v>84</v>
      </c>
      <c r="T24" s="108">
        <v>1080102</v>
      </c>
      <c r="U24" s="108">
        <v>2770</v>
      </c>
      <c r="V24" s="108">
        <v>15</v>
      </c>
      <c r="W24" s="108">
        <v>1</v>
      </c>
      <c r="X24" s="113">
        <v>2019</v>
      </c>
      <c r="Y24" s="113">
        <v>515</v>
      </c>
      <c r="Z24" s="113">
        <v>0</v>
      </c>
      <c r="AA24" s="114" t="s">
        <v>163</v>
      </c>
      <c r="AB24" s="108">
        <v>132</v>
      </c>
      <c r="AC24" s="109" t="s">
        <v>163</v>
      </c>
      <c r="AD24" s="196" t="s">
        <v>181</v>
      </c>
      <c r="AE24" s="196" t="s">
        <v>171</v>
      </c>
      <c r="AF24" s="197">
        <f>AE24-AD24</f>
        <v>-9</v>
      </c>
      <c r="AG24" s="198">
        <f>IF(AI24="SI",0,J24)</f>
        <v>764.1</v>
      </c>
      <c r="AH24" s="199">
        <f>AG24*AF24</f>
        <v>-6876.900000000001</v>
      </c>
      <c r="AI24" s="200"/>
    </row>
    <row r="25" spans="1:35" ht="15">
      <c r="A25" s="108">
        <v>2020</v>
      </c>
      <c r="B25" s="108">
        <v>72</v>
      </c>
      <c r="C25" s="109" t="s">
        <v>163</v>
      </c>
      <c r="D25" s="194" t="s">
        <v>182</v>
      </c>
      <c r="E25" s="109" t="s">
        <v>173</v>
      </c>
      <c r="F25" s="201" t="s">
        <v>183</v>
      </c>
      <c r="G25" s="112">
        <v>244</v>
      </c>
      <c r="H25" s="112">
        <v>44</v>
      </c>
      <c r="I25" s="143" t="s">
        <v>79</v>
      </c>
      <c r="J25" s="112">
        <f>IF(I25="SI",G25-H25,G25)</f>
        <v>200</v>
      </c>
      <c r="K25" s="195" t="s">
        <v>184</v>
      </c>
      <c r="L25" s="108">
        <v>2020</v>
      </c>
      <c r="M25" s="108">
        <v>1475</v>
      </c>
      <c r="N25" s="109" t="s">
        <v>174</v>
      </c>
      <c r="O25" s="111" t="s">
        <v>179</v>
      </c>
      <c r="P25" s="109" t="s">
        <v>180</v>
      </c>
      <c r="Q25" s="109" t="s">
        <v>180</v>
      </c>
      <c r="R25" s="108" t="s">
        <v>84</v>
      </c>
      <c r="S25" s="111" t="s">
        <v>84</v>
      </c>
      <c r="T25" s="108">
        <v>1080102</v>
      </c>
      <c r="U25" s="108">
        <v>2770</v>
      </c>
      <c r="V25" s="108">
        <v>5</v>
      </c>
      <c r="W25" s="108">
        <v>1</v>
      </c>
      <c r="X25" s="113">
        <v>2019</v>
      </c>
      <c r="Y25" s="113">
        <v>516</v>
      </c>
      <c r="Z25" s="113">
        <v>0</v>
      </c>
      <c r="AA25" s="114" t="s">
        <v>163</v>
      </c>
      <c r="AB25" s="108">
        <v>131</v>
      </c>
      <c r="AC25" s="109" t="s">
        <v>163</v>
      </c>
      <c r="AD25" s="196" t="s">
        <v>181</v>
      </c>
      <c r="AE25" s="196" t="s">
        <v>171</v>
      </c>
      <c r="AF25" s="197">
        <f>AE25-AD25</f>
        <v>-9</v>
      </c>
      <c r="AG25" s="198">
        <f>IF(AI25="SI",0,J25)</f>
        <v>200</v>
      </c>
      <c r="AH25" s="199">
        <f>AG25*AF25</f>
        <v>-1800</v>
      </c>
      <c r="AI25" s="200"/>
    </row>
    <row r="26" spans="1:35" ht="15">
      <c r="A26" s="108">
        <v>2020</v>
      </c>
      <c r="B26" s="108">
        <v>73</v>
      </c>
      <c r="C26" s="109" t="s">
        <v>163</v>
      </c>
      <c r="D26" s="194" t="s">
        <v>185</v>
      </c>
      <c r="E26" s="109" t="s">
        <v>186</v>
      </c>
      <c r="F26" s="201" t="s">
        <v>183</v>
      </c>
      <c r="G26" s="112">
        <v>5.39</v>
      </c>
      <c r="H26" s="112">
        <v>0.97</v>
      </c>
      <c r="I26" s="143" t="s">
        <v>79</v>
      </c>
      <c r="J26" s="112">
        <f>IF(I26="SI",G26-H26,G26)</f>
        <v>4.42</v>
      </c>
      <c r="K26" s="195" t="s">
        <v>187</v>
      </c>
      <c r="L26" s="108">
        <v>2020</v>
      </c>
      <c r="M26" s="108">
        <v>1532</v>
      </c>
      <c r="N26" s="109" t="s">
        <v>186</v>
      </c>
      <c r="O26" s="111" t="s">
        <v>179</v>
      </c>
      <c r="P26" s="109" t="s">
        <v>180</v>
      </c>
      <c r="Q26" s="109" t="s">
        <v>180</v>
      </c>
      <c r="R26" s="108" t="s">
        <v>84</v>
      </c>
      <c r="S26" s="111" t="s">
        <v>84</v>
      </c>
      <c r="T26" s="108">
        <v>1010202</v>
      </c>
      <c r="U26" s="108">
        <v>130</v>
      </c>
      <c r="V26" s="108">
        <v>5</v>
      </c>
      <c r="W26" s="108">
        <v>1</v>
      </c>
      <c r="X26" s="113">
        <v>2020</v>
      </c>
      <c r="Y26" s="113">
        <v>77</v>
      </c>
      <c r="Z26" s="113">
        <v>0</v>
      </c>
      <c r="AA26" s="114" t="s">
        <v>163</v>
      </c>
      <c r="AB26" s="108">
        <v>129</v>
      </c>
      <c r="AC26" s="109" t="s">
        <v>163</v>
      </c>
      <c r="AD26" s="196" t="s">
        <v>188</v>
      </c>
      <c r="AE26" s="196" t="s">
        <v>171</v>
      </c>
      <c r="AF26" s="197">
        <f>AE26-AD26</f>
        <v>-14</v>
      </c>
      <c r="AG26" s="198">
        <f>IF(AI26="SI",0,J26)</f>
        <v>4.42</v>
      </c>
      <c r="AH26" s="199">
        <f>AG26*AF26</f>
        <v>-61.879999999999995</v>
      </c>
      <c r="AI26" s="200"/>
    </row>
    <row r="27" spans="1:35" ht="15">
      <c r="A27" s="108">
        <v>2020</v>
      </c>
      <c r="B27" s="108">
        <v>73</v>
      </c>
      <c r="C27" s="109" t="s">
        <v>163</v>
      </c>
      <c r="D27" s="194" t="s">
        <v>185</v>
      </c>
      <c r="E27" s="109" t="s">
        <v>186</v>
      </c>
      <c r="F27" s="201" t="s">
        <v>183</v>
      </c>
      <c r="G27" s="112">
        <v>159.47</v>
      </c>
      <c r="H27" s="112">
        <v>28.76</v>
      </c>
      <c r="I27" s="143" t="s">
        <v>79</v>
      </c>
      <c r="J27" s="112">
        <f>IF(I27="SI",G27-H27,G27)</f>
        <v>130.71</v>
      </c>
      <c r="K27" s="195" t="s">
        <v>187</v>
      </c>
      <c r="L27" s="108">
        <v>2020</v>
      </c>
      <c r="M27" s="108">
        <v>1532</v>
      </c>
      <c r="N27" s="109" t="s">
        <v>186</v>
      </c>
      <c r="O27" s="111" t="s">
        <v>179</v>
      </c>
      <c r="P27" s="109" t="s">
        <v>180</v>
      </c>
      <c r="Q27" s="109" t="s">
        <v>180</v>
      </c>
      <c r="R27" s="108" t="s">
        <v>84</v>
      </c>
      <c r="S27" s="111" t="s">
        <v>84</v>
      </c>
      <c r="T27" s="108">
        <v>1010202</v>
      </c>
      <c r="U27" s="108">
        <v>130</v>
      </c>
      <c r="V27" s="108">
        <v>20</v>
      </c>
      <c r="W27" s="108">
        <v>1</v>
      </c>
      <c r="X27" s="113">
        <v>2020</v>
      </c>
      <c r="Y27" s="113">
        <v>76</v>
      </c>
      <c r="Z27" s="113">
        <v>0</v>
      </c>
      <c r="AA27" s="114" t="s">
        <v>163</v>
      </c>
      <c r="AB27" s="108">
        <v>130</v>
      </c>
      <c r="AC27" s="109" t="s">
        <v>163</v>
      </c>
      <c r="AD27" s="196" t="s">
        <v>188</v>
      </c>
      <c r="AE27" s="196" t="s">
        <v>171</v>
      </c>
      <c r="AF27" s="197">
        <f>AE27-AD27</f>
        <v>-14</v>
      </c>
      <c r="AG27" s="198">
        <f>IF(AI27="SI",0,J27)</f>
        <v>130.71</v>
      </c>
      <c r="AH27" s="199">
        <f>AG27*AF27</f>
        <v>-1829.94</v>
      </c>
      <c r="AI27" s="200"/>
    </row>
    <row r="28" spans="1:35" ht="36">
      <c r="A28" s="108">
        <v>2020</v>
      </c>
      <c r="B28" s="108">
        <v>74</v>
      </c>
      <c r="C28" s="109" t="s">
        <v>163</v>
      </c>
      <c r="D28" s="194" t="s">
        <v>189</v>
      </c>
      <c r="E28" s="109" t="s">
        <v>173</v>
      </c>
      <c r="F28" s="201" t="s">
        <v>190</v>
      </c>
      <c r="G28" s="112">
        <v>133</v>
      </c>
      <c r="H28" s="112">
        <v>23.98</v>
      </c>
      <c r="I28" s="143" t="s">
        <v>79</v>
      </c>
      <c r="J28" s="112">
        <f>IF(I28="SI",G28-H28,G28)</f>
        <v>109.02</v>
      </c>
      <c r="K28" s="195" t="s">
        <v>191</v>
      </c>
      <c r="L28" s="108">
        <v>2020</v>
      </c>
      <c r="M28" s="108">
        <v>1506</v>
      </c>
      <c r="N28" s="109" t="s">
        <v>192</v>
      </c>
      <c r="O28" s="111" t="s">
        <v>193</v>
      </c>
      <c r="P28" s="109" t="s">
        <v>194</v>
      </c>
      <c r="Q28" s="109" t="s">
        <v>195</v>
      </c>
      <c r="R28" s="108" t="s">
        <v>84</v>
      </c>
      <c r="S28" s="111" t="s">
        <v>84</v>
      </c>
      <c r="T28" s="108">
        <v>1010202</v>
      </c>
      <c r="U28" s="108">
        <v>130</v>
      </c>
      <c r="V28" s="108">
        <v>5</v>
      </c>
      <c r="W28" s="108">
        <v>1</v>
      </c>
      <c r="X28" s="113">
        <v>2020</v>
      </c>
      <c r="Y28" s="113">
        <v>81</v>
      </c>
      <c r="Z28" s="113">
        <v>0</v>
      </c>
      <c r="AA28" s="114" t="s">
        <v>163</v>
      </c>
      <c r="AB28" s="108">
        <v>134</v>
      </c>
      <c r="AC28" s="109" t="s">
        <v>163</v>
      </c>
      <c r="AD28" s="196" t="s">
        <v>196</v>
      </c>
      <c r="AE28" s="196" t="s">
        <v>197</v>
      </c>
      <c r="AF28" s="197">
        <f>AE28-AD28</f>
        <v>-7</v>
      </c>
      <c r="AG28" s="198">
        <f>IF(AI28="SI",0,J28)</f>
        <v>109.02</v>
      </c>
      <c r="AH28" s="199">
        <f>AG28*AF28</f>
        <v>-763.14</v>
      </c>
      <c r="AI28" s="200"/>
    </row>
    <row r="29" spans="1:35" ht="24">
      <c r="A29" s="108">
        <v>2020</v>
      </c>
      <c r="B29" s="108">
        <v>76</v>
      </c>
      <c r="C29" s="109" t="s">
        <v>163</v>
      </c>
      <c r="D29" s="194" t="s">
        <v>198</v>
      </c>
      <c r="E29" s="109" t="s">
        <v>128</v>
      </c>
      <c r="F29" s="201" t="s">
        <v>199</v>
      </c>
      <c r="G29" s="112">
        <v>90</v>
      </c>
      <c r="H29" s="112">
        <v>8.18</v>
      </c>
      <c r="I29" s="143" t="s">
        <v>79</v>
      </c>
      <c r="J29" s="112">
        <f>IF(I29="SI",G29-H29,G29)</f>
        <v>81.82</v>
      </c>
      <c r="K29" s="195" t="s">
        <v>200</v>
      </c>
      <c r="L29" s="108">
        <v>2020</v>
      </c>
      <c r="M29" s="108">
        <v>1556</v>
      </c>
      <c r="N29" s="109" t="s">
        <v>201</v>
      </c>
      <c r="O29" s="111" t="s">
        <v>202</v>
      </c>
      <c r="P29" s="109" t="s">
        <v>203</v>
      </c>
      <c r="Q29" s="109" t="s">
        <v>203</v>
      </c>
      <c r="R29" s="108" t="s">
        <v>84</v>
      </c>
      <c r="S29" s="111" t="s">
        <v>84</v>
      </c>
      <c r="T29" s="108">
        <v>1010202</v>
      </c>
      <c r="U29" s="108">
        <v>130</v>
      </c>
      <c r="V29" s="108">
        <v>10</v>
      </c>
      <c r="W29" s="108">
        <v>1</v>
      </c>
      <c r="X29" s="113">
        <v>2020</v>
      </c>
      <c r="Y29" s="113">
        <v>65</v>
      </c>
      <c r="Z29" s="113">
        <v>0</v>
      </c>
      <c r="AA29" s="114" t="s">
        <v>163</v>
      </c>
      <c r="AB29" s="108">
        <v>135</v>
      </c>
      <c r="AC29" s="109" t="s">
        <v>163</v>
      </c>
      <c r="AD29" s="196" t="s">
        <v>204</v>
      </c>
      <c r="AE29" s="196" t="s">
        <v>171</v>
      </c>
      <c r="AF29" s="197">
        <f>AE29-AD29</f>
        <v>-15</v>
      </c>
      <c r="AG29" s="198">
        <f>IF(AI29="SI",0,J29)</f>
        <v>81.82</v>
      </c>
      <c r="AH29" s="199">
        <f>AG29*AF29</f>
        <v>-1227.3</v>
      </c>
      <c r="AI29" s="200"/>
    </row>
    <row r="30" spans="1:35" ht="60">
      <c r="A30" s="108">
        <v>2020</v>
      </c>
      <c r="B30" s="108">
        <v>79</v>
      </c>
      <c r="C30" s="109" t="s">
        <v>163</v>
      </c>
      <c r="D30" s="194" t="s">
        <v>205</v>
      </c>
      <c r="E30" s="109" t="s">
        <v>186</v>
      </c>
      <c r="F30" s="201" t="s">
        <v>206</v>
      </c>
      <c r="G30" s="112">
        <v>4.95</v>
      </c>
      <c r="H30" s="112">
        <v>0</v>
      </c>
      <c r="I30" s="143" t="s">
        <v>122</v>
      </c>
      <c r="J30" s="112">
        <f>IF(I30="SI",G30-H30,G30)</f>
        <v>4.95</v>
      </c>
      <c r="K30" s="195" t="s">
        <v>123</v>
      </c>
      <c r="L30" s="108">
        <v>2020</v>
      </c>
      <c r="M30" s="108">
        <v>1543</v>
      </c>
      <c r="N30" s="109" t="s">
        <v>186</v>
      </c>
      <c r="O30" s="111" t="s">
        <v>125</v>
      </c>
      <c r="P30" s="109" t="s">
        <v>126</v>
      </c>
      <c r="Q30" s="109" t="s">
        <v>127</v>
      </c>
      <c r="R30" s="108" t="s">
        <v>84</v>
      </c>
      <c r="S30" s="111" t="s">
        <v>84</v>
      </c>
      <c r="T30" s="108">
        <v>1010203</v>
      </c>
      <c r="U30" s="108">
        <v>140</v>
      </c>
      <c r="V30" s="108">
        <v>10</v>
      </c>
      <c r="W30" s="108">
        <v>4</v>
      </c>
      <c r="X30" s="113">
        <v>2020</v>
      </c>
      <c r="Y30" s="113">
        <v>2</v>
      </c>
      <c r="Z30" s="113">
        <v>0</v>
      </c>
      <c r="AA30" s="114" t="s">
        <v>207</v>
      </c>
      <c r="AB30" s="108">
        <v>203</v>
      </c>
      <c r="AC30" s="109" t="s">
        <v>207</v>
      </c>
      <c r="AD30" s="196" t="s">
        <v>188</v>
      </c>
      <c r="AE30" s="196" t="s">
        <v>208</v>
      </c>
      <c r="AF30" s="197">
        <f>AE30-AD30</f>
        <v>24</v>
      </c>
      <c r="AG30" s="198">
        <f>IF(AI30="SI",0,J30)</f>
        <v>4.95</v>
      </c>
      <c r="AH30" s="199">
        <f>AG30*AF30</f>
        <v>118.80000000000001</v>
      </c>
      <c r="AI30" s="200"/>
    </row>
    <row r="31" spans="1:35" ht="15">
      <c r="A31" s="108">
        <v>2020</v>
      </c>
      <c r="B31" s="108">
        <v>80</v>
      </c>
      <c r="C31" s="109" t="s">
        <v>163</v>
      </c>
      <c r="D31" s="194" t="s">
        <v>209</v>
      </c>
      <c r="E31" s="109" t="s">
        <v>110</v>
      </c>
      <c r="F31" s="201" t="s">
        <v>105</v>
      </c>
      <c r="G31" s="112">
        <v>109.8</v>
      </c>
      <c r="H31" s="112">
        <v>19.8</v>
      </c>
      <c r="I31" s="143" t="s">
        <v>79</v>
      </c>
      <c r="J31" s="112">
        <f>IF(I31="SI",G31-H31,G31)</f>
        <v>90</v>
      </c>
      <c r="K31" s="195" t="s">
        <v>210</v>
      </c>
      <c r="L31" s="108">
        <v>2020</v>
      </c>
      <c r="M31" s="108">
        <v>1467</v>
      </c>
      <c r="N31" s="109" t="s">
        <v>173</v>
      </c>
      <c r="O31" s="111" t="s">
        <v>211</v>
      </c>
      <c r="P31" s="109" t="s">
        <v>212</v>
      </c>
      <c r="Q31" s="109" t="s">
        <v>212</v>
      </c>
      <c r="R31" s="108" t="s">
        <v>84</v>
      </c>
      <c r="S31" s="111" t="s">
        <v>84</v>
      </c>
      <c r="T31" s="108">
        <v>1010203</v>
      </c>
      <c r="U31" s="108">
        <v>140</v>
      </c>
      <c r="V31" s="108">
        <v>10</v>
      </c>
      <c r="W31" s="108">
        <v>6</v>
      </c>
      <c r="X31" s="113">
        <v>2020</v>
      </c>
      <c r="Y31" s="113">
        <v>12</v>
      </c>
      <c r="Z31" s="113">
        <v>0</v>
      </c>
      <c r="AA31" s="114" t="s">
        <v>163</v>
      </c>
      <c r="AB31" s="108">
        <v>125</v>
      </c>
      <c r="AC31" s="109" t="s">
        <v>163</v>
      </c>
      <c r="AD31" s="196" t="s">
        <v>181</v>
      </c>
      <c r="AE31" s="196" t="s">
        <v>171</v>
      </c>
      <c r="AF31" s="197">
        <f>AE31-AD31</f>
        <v>-9</v>
      </c>
      <c r="AG31" s="198">
        <f>IF(AI31="SI",0,J31)</f>
        <v>90</v>
      </c>
      <c r="AH31" s="199">
        <f>AG31*AF31</f>
        <v>-810</v>
      </c>
      <c r="AI31" s="200"/>
    </row>
    <row r="32" spans="1:35" ht="15">
      <c r="A32" s="108">
        <v>2020</v>
      </c>
      <c r="B32" s="108">
        <v>80</v>
      </c>
      <c r="C32" s="109" t="s">
        <v>163</v>
      </c>
      <c r="D32" s="194" t="s">
        <v>209</v>
      </c>
      <c r="E32" s="109" t="s">
        <v>110</v>
      </c>
      <c r="F32" s="201" t="s">
        <v>105</v>
      </c>
      <c r="G32" s="112">
        <v>390.05</v>
      </c>
      <c r="H32" s="112">
        <v>70.34</v>
      </c>
      <c r="I32" s="143" t="s">
        <v>79</v>
      </c>
      <c r="J32" s="112">
        <f>IF(I32="SI",G32-H32,G32)</f>
        <v>319.71000000000004</v>
      </c>
      <c r="K32" s="195" t="s">
        <v>213</v>
      </c>
      <c r="L32" s="108">
        <v>2020</v>
      </c>
      <c r="M32" s="108">
        <v>1467</v>
      </c>
      <c r="N32" s="109" t="s">
        <v>173</v>
      </c>
      <c r="O32" s="111" t="s">
        <v>211</v>
      </c>
      <c r="P32" s="109" t="s">
        <v>212</v>
      </c>
      <c r="Q32" s="109" t="s">
        <v>212</v>
      </c>
      <c r="R32" s="108" t="s">
        <v>84</v>
      </c>
      <c r="S32" s="111" t="s">
        <v>84</v>
      </c>
      <c r="T32" s="108">
        <v>1010203</v>
      </c>
      <c r="U32" s="108">
        <v>140</v>
      </c>
      <c r="V32" s="108">
        <v>10</v>
      </c>
      <c r="W32" s="108">
        <v>6</v>
      </c>
      <c r="X32" s="113">
        <v>2020</v>
      </c>
      <c r="Y32" s="113">
        <v>44</v>
      </c>
      <c r="Z32" s="113">
        <v>0</v>
      </c>
      <c r="AA32" s="114" t="s">
        <v>163</v>
      </c>
      <c r="AB32" s="108">
        <v>126</v>
      </c>
      <c r="AC32" s="109" t="s">
        <v>163</v>
      </c>
      <c r="AD32" s="196" t="s">
        <v>181</v>
      </c>
      <c r="AE32" s="196" t="s">
        <v>171</v>
      </c>
      <c r="AF32" s="197">
        <f>AE32-AD32</f>
        <v>-9</v>
      </c>
      <c r="AG32" s="198">
        <f>IF(AI32="SI",0,J32)</f>
        <v>319.71000000000004</v>
      </c>
      <c r="AH32" s="199">
        <f>AG32*AF32</f>
        <v>-2877.3900000000003</v>
      </c>
      <c r="AI32" s="200"/>
    </row>
    <row r="33" spans="1:35" ht="72">
      <c r="A33" s="108">
        <v>2020</v>
      </c>
      <c r="B33" s="108">
        <v>83</v>
      </c>
      <c r="C33" s="109" t="s">
        <v>214</v>
      </c>
      <c r="D33" s="194" t="s">
        <v>215</v>
      </c>
      <c r="E33" s="109" t="s">
        <v>201</v>
      </c>
      <c r="F33" s="201" t="s">
        <v>150</v>
      </c>
      <c r="G33" s="112">
        <v>98.05</v>
      </c>
      <c r="H33" s="112">
        <v>17.68</v>
      </c>
      <c r="I33" s="143" t="s">
        <v>79</v>
      </c>
      <c r="J33" s="112">
        <f>IF(I33="SI",G33-H33,G33)</f>
        <v>80.37</v>
      </c>
      <c r="K33" s="195" t="s">
        <v>151</v>
      </c>
      <c r="L33" s="108">
        <v>2020</v>
      </c>
      <c r="M33" s="108">
        <v>1621</v>
      </c>
      <c r="N33" s="109" t="s">
        <v>216</v>
      </c>
      <c r="O33" s="111" t="s">
        <v>115</v>
      </c>
      <c r="P33" s="109" t="s">
        <v>116</v>
      </c>
      <c r="Q33" s="109" t="s">
        <v>117</v>
      </c>
      <c r="R33" s="108" t="s">
        <v>84</v>
      </c>
      <c r="S33" s="111" t="s">
        <v>84</v>
      </c>
      <c r="T33" s="108">
        <v>1010203</v>
      </c>
      <c r="U33" s="108">
        <v>140</v>
      </c>
      <c r="V33" s="108">
        <v>10</v>
      </c>
      <c r="W33" s="108">
        <v>1</v>
      </c>
      <c r="X33" s="113">
        <v>2020</v>
      </c>
      <c r="Y33" s="113">
        <v>3</v>
      </c>
      <c r="Z33" s="113">
        <v>0</v>
      </c>
      <c r="AA33" s="114" t="s">
        <v>207</v>
      </c>
      <c r="AB33" s="108">
        <v>197</v>
      </c>
      <c r="AC33" s="109" t="s">
        <v>207</v>
      </c>
      <c r="AD33" s="196" t="s">
        <v>217</v>
      </c>
      <c r="AE33" s="196" t="s">
        <v>208</v>
      </c>
      <c r="AF33" s="197">
        <f>AE33-AD33</f>
        <v>15</v>
      </c>
      <c r="AG33" s="198">
        <f>IF(AI33="SI",0,J33)</f>
        <v>80.37</v>
      </c>
      <c r="AH33" s="199">
        <f>AG33*AF33</f>
        <v>1205.5500000000002</v>
      </c>
      <c r="AI33" s="200"/>
    </row>
    <row r="34" spans="1:35" ht="72">
      <c r="A34" s="108">
        <v>2020</v>
      </c>
      <c r="B34" s="108">
        <v>84</v>
      </c>
      <c r="C34" s="109" t="s">
        <v>214</v>
      </c>
      <c r="D34" s="194" t="s">
        <v>218</v>
      </c>
      <c r="E34" s="109" t="s">
        <v>201</v>
      </c>
      <c r="F34" s="201" t="s">
        <v>150</v>
      </c>
      <c r="G34" s="112">
        <v>44.58</v>
      </c>
      <c r="H34" s="112">
        <v>8.04</v>
      </c>
      <c r="I34" s="143" t="s">
        <v>79</v>
      </c>
      <c r="J34" s="112">
        <f>IF(I34="SI",G34-H34,G34)</f>
        <v>36.54</v>
      </c>
      <c r="K34" s="195" t="s">
        <v>151</v>
      </c>
      <c r="L34" s="108">
        <v>2020</v>
      </c>
      <c r="M34" s="108">
        <v>1620</v>
      </c>
      <c r="N34" s="109" t="s">
        <v>216</v>
      </c>
      <c r="O34" s="111" t="s">
        <v>115</v>
      </c>
      <c r="P34" s="109" t="s">
        <v>116</v>
      </c>
      <c r="Q34" s="109" t="s">
        <v>117</v>
      </c>
      <c r="R34" s="108" t="s">
        <v>84</v>
      </c>
      <c r="S34" s="111" t="s">
        <v>84</v>
      </c>
      <c r="T34" s="108">
        <v>1010203</v>
      </c>
      <c r="U34" s="108">
        <v>140</v>
      </c>
      <c r="V34" s="108">
        <v>10</v>
      </c>
      <c r="W34" s="108">
        <v>1</v>
      </c>
      <c r="X34" s="113">
        <v>2020</v>
      </c>
      <c r="Y34" s="113">
        <v>3</v>
      </c>
      <c r="Z34" s="113">
        <v>0</v>
      </c>
      <c r="AA34" s="114" t="s">
        <v>207</v>
      </c>
      <c r="AB34" s="108">
        <v>197</v>
      </c>
      <c r="AC34" s="109" t="s">
        <v>207</v>
      </c>
      <c r="AD34" s="196" t="s">
        <v>217</v>
      </c>
      <c r="AE34" s="196" t="s">
        <v>208</v>
      </c>
      <c r="AF34" s="197">
        <f>AE34-AD34</f>
        <v>15</v>
      </c>
      <c r="AG34" s="198">
        <f>IF(AI34="SI",0,J34)</f>
        <v>36.54</v>
      </c>
      <c r="AH34" s="199">
        <f>AG34*AF34</f>
        <v>548.1</v>
      </c>
      <c r="AI34" s="200"/>
    </row>
    <row r="35" spans="1:35" ht="72">
      <c r="A35" s="108">
        <v>2020</v>
      </c>
      <c r="B35" s="108">
        <v>85</v>
      </c>
      <c r="C35" s="109" t="s">
        <v>214</v>
      </c>
      <c r="D35" s="194" t="s">
        <v>219</v>
      </c>
      <c r="E35" s="109" t="s">
        <v>201</v>
      </c>
      <c r="F35" s="201" t="s">
        <v>112</v>
      </c>
      <c r="G35" s="112">
        <v>65.21</v>
      </c>
      <c r="H35" s="112">
        <v>11.76</v>
      </c>
      <c r="I35" s="143" t="s">
        <v>79</v>
      </c>
      <c r="J35" s="112">
        <f>IF(I35="SI",G35-H35,G35)</f>
        <v>53.449999999999996</v>
      </c>
      <c r="K35" s="195" t="s">
        <v>113</v>
      </c>
      <c r="L35" s="108">
        <v>2020</v>
      </c>
      <c r="M35" s="108">
        <v>1650</v>
      </c>
      <c r="N35" s="109" t="s">
        <v>214</v>
      </c>
      <c r="O35" s="111" t="s">
        <v>115</v>
      </c>
      <c r="P35" s="109" t="s">
        <v>116</v>
      </c>
      <c r="Q35" s="109" t="s">
        <v>117</v>
      </c>
      <c r="R35" s="108" t="s">
        <v>84</v>
      </c>
      <c r="S35" s="111" t="s">
        <v>84</v>
      </c>
      <c r="T35" s="108">
        <v>1080203</v>
      </c>
      <c r="U35" s="108">
        <v>2890</v>
      </c>
      <c r="V35" s="108">
        <v>5</v>
      </c>
      <c r="W35" s="108">
        <v>1</v>
      </c>
      <c r="X35" s="113">
        <v>2020</v>
      </c>
      <c r="Y35" s="113">
        <v>4</v>
      </c>
      <c r="Z35" s="113">
        <v>0</v>
      </c>
      <c r="AA35" s="114" t="s">
        <v>207</v>
      </c>
      <c r="AB35" s="108">
        <v>198</v>
      </c>
      <c r="AC35" s="109" t="s">
        <v>207</v>
      </c>
      <c r="AD35" s="196" t="s">
        <v>220</v>
      </c>
      <c r="AE35" s="196" t="s">
        <v>208</v>
      </c>
      <c r="AF35" s="197">
        <f>AE35-AD35</f>
        <v>14</v>
      </c>
      <c r="AG35" s="198">
        <f>IF(AI35="SI",0,J35)</f>
        <v>53.449999999999996</v>
      </c>
      <c r="AH35" s="199">
        <f>AG35*AF35</f>
        <v>748.3</v>
      </c>
      <c r="AI35" s="200"/>
    </row>
    <row r="36" spans="1:35" ht="72">
      <c r="A36" s="108">
        <v>2020</v>
      </c>
      <c r="B36" s="108">
        <v>86</v>
      </c>
      <c r="C36" s="109" t="s">
        <v>207</v>
      </c>
      <c r="D36" s="194" t="s">
        <v>221</v>
      </c>
      <c r="E36" s="109" t="s">
        <v>220</v>
      </c>
      <c r="F36" s="201" t="s">
        <v>222</v>
      </c>
      <c r="G36" s="112">
        <v>109.8</v>
      </c>
      <c r="H36" s="112">
        <v>19.8</v>
      </c>
      <c r="I36" s="143" t="s">
        <v>79</v>
      </c>
      <c r="J36" s="112">
        <f>IF(I36="SI",G36-H36,G36)</f>
        <v>90</v>
      </c>
      <c r="K36" s="195" t="s">
        <v>223</v>
      </c>
      <c r="L36" s="108">
        <v>2020</v>
      </c>
      <c r="M36" s="108">
        <v>1957</v>
      </c>
      <c r="N36" s="109" t="s">
        <v>220</v>
      </c>
      <c r="O36" s="111" t="s">
        <v>202</v>
      </c>
      <c r="P36" s="109" t="s">
        <v>203</v>
      </c>
      <c r="Q36" s="109" t="s">
        <v>203</v>
      </c>
      <c r="R36" s="108" t="s">
        <v>84</v>
      </c>
      <c r="S36" s="111" t="s">
        <v>84</v>
      </c>
      <c r="T36" s="108">
        <v>1010202</v>
      </c>
      <c r="U36" s="108">
        <v>130</v>
      </c>
      <c r="V36" s="108">
        <v>10</v>
      </c>
      <c r="W36" s="108">
        <v>1</v>
      </c>
      <c r="X36" s="113">
        <v>2019</v>
      </c>
      <c r="Y36" s="113">
        <v>140</v>
      </c>
      <c r="Z36" s="113">
        <v>0</v>
      </c>
      <c r="AA36" s="114" t="s">
        <v>207</v>
      </c>
      <c r="AB36" s="108">
        <v>201</v>
      </c>
      <c r="AC36" s="109" t="s">
        <v>207</v>
      </c>
      <c r="AD36" s="196" t="s">
        <v>224</v>
      </c>
      <c r="AE36" s="196" t="s">
        <v>208</v>
      </c>
      <c r="AF36" s="197">
        <f>AE36-AD36</f>
        <v>-16</v>
      </c>
      <c r="AG36" s="198">
        <f>IF(AI36="SI",0,J36)</f>
        <v>90</v>
      </c>
      <c r="AH36" s="199">
        <f>AG36*AF36</f>
        <v>-1440</v>
      </c>
      <c r="AI36" s="200"/>
    </row>
    <row r="37" spans="1:35" ht="84">
      <c r="A37" s="108">
        <v>2020</v>
      </c>
      <c r="B37" s="108">
        <v>87</v>
      </c>
      <c r="C37" s="109" t="s">
        <v>207</v>
      </c>
      <c r="D37" s="194" t="s">
        <v>225</v>
      </c>
      <c r="E37" s="109" t="s">
        <v>220</v>
      </c>
      <c r="F37" s="201" t="s">
        <v>226</v>
      </c>
      <c r="G37" s="112">
        <v>104.99</v>
      </c>
      <c r="H37" s="112">
        <v>18.93</v>
      </c>
      <c r="I37" s="143" t="s">
        <v>79</v>
      </c>
      <c r="J37" s="112">
        <f>IF(I37="SI",G37-H37,G37)</f>
        <v>86.06</v>
      </c>
      <c r="K37" s="195" t="s">
        <v>227</v>
      </c>
      <c r="L37" s="108">
        <v>2020</v>
      </c>
      <c r="M37" s="108">
        <v>1958</v>
      </c>
      <c r="N37" s="109" t="s">
        <v>220</v>
      </c>
      <c r="O37" s="111" t="s">
        <v>202</v>
      </c>
      <c r="P37" s="109" t="s">
        <v>203</v>
      </c>
      <c r="Q37" s="109" t="s">
        <v>203</v>
      </c>
      <c r="R37" s="108" t="s">
        <v>84</v>
      </c>
      <c r="S37" s="111" t="s">
        <v>84</v>
      </c>
      <c r="T37" s="108">
        <v>1010202</v>
      </c>
      <c r="U37" s="108">
        <v>130</v>
      </c>
      <c r="V37" s="108">
        <v>10</v>
      </c>
      <c r="W37" s="108">
        <v>1</v>
      </c>
      <c r="X37" s="113">
        <v>2019</v>
      </c>
      <c r="Y37" s="113">
        <v>384</v>
      </c>
      <c r="Z37" s="113">
        <v>0</v>
      </c>
      <c r="AA37" s="114" t="s">
        <v>207</v>
      </c>
      <c r="AB37" s="108">
        <v>202</v>
      </c>
      <c r="AC37" s="109" t="s">
        <v>207</v>
      </c>
      <c r="AD37" s="196" t="s">
        <v>224</v>
      </c>
      <c r="AE37" s="196" t="s">
        <v>208</v>
      </c>
      <c r="AF37" s="197">
        <f>AE37-AD37</f>
        <v>-16</v>
      </c>
      <c r="AG37" s="198">
        <f>IF(AI37="SI",0,J37)</f>
        <v>86.06</v>
      </c>
      <c r="AH37" s="199">
        <f>AG37*AF37</f>
        <v>-1376.96</v>
      </c>
      <c r="AI37" s="200"/>
    </row>
    <row r="38" spans="1:35" ht="144">
      <c r="A38" s="108">
        <v>2020</v>
      </c>
      <c r="B38" s="108">
        <v>88</v>
      </c>
      <c r="C38" s="109" t="s">
        <v>207</v>
      </c>
      <c r="D38" s="194" t="s">
        <v>228</v>
      </c>
      <c r="E38" s="109" t="s">
        <v>214</v>
      </c>
      <c r="F38" s="201" t="s">
        <v>229</v>
      </c>
      <c r="G38" s="112">
        <v>2360.7</v>
      </c>
      <c r="H38" s="112">
        <v>425.7</v>
      </c>
      <c r="I38" s="143" t="s">
        <v>79</v>
      </c>
      <c r="J38" s="112">
        <f>IF(I38="SI",G38-H38,G38)</f>
        <v>1934.9999999999998</v>
      </c>
      <c r="K38" s="195" t="s">
        <v>230</v>
      </c>
      <c r="L38" s="108">
        <v>2020</v>
      </c>
      <c r="M38" s="108">
        <v>1733</v>
      </c>
      <c r="N38" s="109" t="s">
        <v>171</v>
      </c>
      <c r="O38" s="111" t="s">
        <v>231</v>
      </c>
      <c r="P38" s="109" t="s">
        <v>232</v>
      </c>
      <c r="Q38" s="109" t="s">
        <v>232</v>
      </c>
      <c r="R38" s="108" t="s">
        <v>84</v>
      </c>
      <c r="S38" s="111" t="s">
        <v>84</v>
      </c>
      <c r="T38" s="108">
        <v>1010203</v>
      </c>
      <c r="U38" s="108">
        <v>140</v>
      </c>
      <c r="V38" s="108">
        <v>10</v>
      </c>
      <c r="W38" s="108">
        <v>6</v>
      </c>
      <c r="X38" s="113">
        <v>2020</v>
      </c>
      <c r="Y38" s="113">
        <v>457</v>
      </c>
      <c r="Z38" s="113">
        <v>0</v>
      </c>
      <c r="AA38" s="114" t="s">
        <v>207</v>
      </c>
      <c r="AB38" s="108">
        <v>207</v>
      </c>
      <c r="AC38" s="109" t="s">
        <v>207</v>
      </c>
      <c r="AD38" s="196" t="s">
        <v>233</v>
      </c>
      <c r="AE38" s="196" t="s">
        <v>208</v>
      </c>
      <c r="AF38" s="197">
        <f>AE38-AD38</f>
        <v>9</v>
      </c>
      <c r="AG38" s="198">
        <f>IF(AI38="SI",0,J38)</f>
        <v>1934.9999999999998</v>
      </c>
      <c r="AH38" s="199">
        <f>AG38*AF38</f>
        <v>17414.999999999996</v>
      </c>
      <c r="AI38" s="200"/>
    </row>
    <row r="39" spans="1:35" ht="144">
      <c r="A39" s="108">
        <v>2020</v>
      </c>
      <c r="B39" s="108">
        <v>89</v>
      </c>
      <c r="C39" s="109" t="s">
        <v>207</v>
      </c>
      <c r="D39" s="194" t="s">
        <v>234</v>
      </c>
      <c r="E39" s="109" t="s">
        <v>214</v>
      </c>
      <c r="F39" s="201" t="s">
        <v>235</v>
      </c>
      <c r="G39" s="112">
        <v>529.48</v>
      </c>
      <c r="H39" s="112">
        <v>95.48</v>
      </c>
      <c r="I39" s="143" t="s">
        <v>79</v>
      </c>
      <c r="J39" s="112">
        <f>IF(I39="SI",G39-H39,G39)</f>
        <v>434</v>
      </c>
      <c r="K39" s="195" t="s">
        <v>236</v>
      </c>
      <c r="L39" s="108">
        <v>2020</v>
      </c>
      <c r="M39" s="108">
        <v>1732</v>
      </c>
      <c r="N39" s="109" t="s">
        <v>171</v>
      </c>
      <c r="O39" s="111" t="s">
        <v>231</v>
      </c>
      <c r="P39" s="109" t="s">
        <v>232</v>
      </c>
      <c r="Q39" s="109" t="s">
        <v>232</v>
      </c>
      <c r="R39" s="108" t="s">
        <v>84</v>
      </c>
      <c r="S39" s="111" t="s">
        <v>84</v>
      </c>
      <c r="T39" s="108">
        <v>1010203</v>
      </c>
      <c r="U39" s="108">
        <v>140</v>
      </c>
      <c r="V39" s="108">
        <v>10</v>
      </c>
      <c r="W39" s="108">
        <v>6</v>
      </c>
      <c r="X39" s="113">
        <v>2020</v>
      </c>
      <c r="Y39" s="113">
        <v>56</v>
      </c>
      <c r="Z39" s="113">
        <v>0</v>
      </c>
      <c r="AA39" s="114" t="s">
        <v>207</v>
      </c>
      <c r="AB39" s="108">
        <v>206</v>
      </c>
      <c r="AC39" s="109" t="s">
        <v>207</v>
      </c>
      <c r="AD39" s="196" t="s">
        <v>233</v>
      </c>
      <c r="AE39" s="196" t="s">
        <v>208</v>
      </c>
      <c r="AF39" s="197">
        <f>AE39-AD39</f>
        <v>9</v>
      </c>
      <c r="AG39" s="198">
        <f>IF(AI39="SI",0,J39)</f>
        <v>434</v>
      </c>
      <c r="AH39" s="199">
        <f>AG39*AF39</f>
        <v>3906</v>
      </c>
      <c r="AI39" s="200"/>
    </row>
    <row r="40" spans="1:35" ht="48">
      <c r="A40" s="108">
        <v>2020</v>
      </c>
      <c r="B40" s="108">
        <v>90</v>
      </c>
      <c r="C40" s="109" t="s">
        <v>207</v>
      </c>
      <c r="D40" s="194" t="s">
        <v>237</v>
      </c>
      <c r="E40" s="109" t="s">
        <v>238</v>
      </c>
      <c r="F40" s="201" t="s">
        <v>239</v>
      </c>
      <c r="G40" s="112">
        <v>1352</v>
      </c>
      <c r="H40" s="112">
        <v>0</v>
      </c>
      <c r="I40" s="143" t="s">
        <v>122</v>
      </c>
      <c r="J40" s="112">
        <f>IF(I40="SI",G40-H40,G40)</f>
        <v>1352</v>
      </c>
      <c r="K40" s="195" t="s">
        <v>240</v>
      </c>
      <c r="L40" s="108">
        <v>2020</v>
      </c>
      <c r="M40" s="108">
        <v>1964</v>
      </c>
      <c r="N40" s="109" t="s">
        <v>220</v>
      </c>
      <c r="O40" s="111" t="s">
        <v>241</v>
      </c>
      <c r="P40" s="109" t="s">
        <v>242</v>
      </c>
      <c r="Q40" s="109" t="s">
        <v>117</v>
      </c>
      <c r="R40" s="108" t="s">
        <v>84</v>
      </c>
      <c r="S40" s="111" t="s">
        <v>84</v>
      </c>
      <c r="T40" s="108">
        <v>1010503</v>
      </c>
      <c r="U40" s="108">
        <v>470</v>
      </c>
      <c r="V40" s="108">
        <v>10</v>
      </c>
      <c r="W40" s="108">
        <v>1</v>
      </c>
      <c r="X40" s="113">
        <v>2020</v>
      </c>
      <c r="Y40" s="113">
        <v>78</v>
      </c>
      <c r="Z40" s="113">
        <v>0</v>
      </c>
      <c r="AA40" s="114" t="s">
        <v>207</v>
      </c>
      <c r="AB40" s="108">
        <v>204</v>
      </c>
      <c r="AC40" s="109" t="s">
        <v>207</v>
      </c>
      <c r="AD40" s="196" t="s">
        <v>243</v>
      </c>
      <c r="AE40" s="196" t="s">
        <v>208</v>
      </c>
      <c r="AF40" s="197">
        <f>AE40-AD40</f>
        <v>-10</v>
      </c>
      <c r="AG40" s="198">
        <f>IF(AI40="SI",0,J40)</f>
        <v>1352</v>
      </c>
      <c r="AH40" s="199">
        <f>AG40*AF40</f>
        <v>-13520</v>
      </c>
      <c r="AI40" s="200"/>
    </row>
    <row r="41" spans="1:35" ht="24">
      <c r="A41" s="108">
        <v>2020</v>
      </c>
      <c r="B41" s="108">
        <v>91</v>
      </c>
      <c r="C41" s="109" t="s">
        <v>207</v>
      </c>
      <c r="D41" s="194" t="s">
        <v>244</v>
      </c>
      <c r="E41" s="109" t="s">
        <v>204</v>
      </c>
      <c r="F41" s="201" t="s">
        <v>245</v>
      </c>
      <c r="G41" s="112">
        <v>99.49</v>
      </c>
      <c r="H41" s="112">
        <v>17.94</v>
      </c>
      <c r="I41" s="143" t="s">
        <v>79</v>
      </c>
      <c r="J41" s="112">
        <f>IF(I41="SI",G41-H41,G41)</f>
        <v>81.55</v>
      </c>
      <c r="K41" s="195" t="s">
        <v>246</v>
      </c>
      <c r="L41" s="108">
        <v>2020</v>
      </c>
      <c r="M41" s="108">
        <v>1962</v>
      </c>
      <c r="N41" s="109" t="s">
        <v>220</v>
      </c>
      <c r="O41" s="111" t="s">
        <v>247</v>
      </c>
      <c r="P41" s="109" t="s">
        <v>248</v>
      </c>
      <c r="Q41" s="109" t="s">
        <v>248</v>
      </c>
      <c r="R41" s="108" t="s">
        <v>84</v>
      </c>
      <c r="S41" s="111" t="s">
        <v>84</v>
      </c>
      <c r="T41" s="108">
        <v>1010202</v>
      </c>
      <c r="U41" s="108">
        <v>130</v>
      </c>
      <c r="V41" s="108">
        <v>5</v>
      </c>
      <c r="W41" s="108">
        <v>1</v>
      </c>
      <c r="X41" s="113">
        <v>2020</v>
      </c>
      <c r="Y41" s="113">
        <v>137</v>
      </c>
      <c r="Z41" s="113">
        <v>0</v>
      </c>
      <c r="AA41" s="114" t="s">
        <v>207</v>
      </c>
      <c r="AB41" s="108">
        <v>200</v>
      </c>
      <c r="AC41" s="109" t="s">
        <v>207</v>
      </c>
      <c r="AD41" s="196" t="s">
        <v>249</v>
      </c>
      <c r="AE41" s="196" t="s">
        <v>208</v>
      </c>
      <c r="AF41" s="197">
        <f>AE41-AD41</f>
        <v>-12</v>
      </c>
      <c r="AG41" s="198">
        <f>IF(AI41="SI",0,J41)</f>
        <v>81.55</v>
      </c>
      <c r="AH41" s="199">
        <f>AG41*AF41</f>
        <v>-978.5999999999999</v>
      </c>
      <c r="AI41" s="200"/>
    </row>
    <row r="42" spans="1:35" ht="60">
      <c r="A42" s="108">
        <v>2020</v>
      </c>
      <c r="B42" s="108">
        <v>92</v>
      </c>
      <c r="C42" s="109" t="s">
        <v>207</v>
      </c>
      <c r="D42" s="194" t="s">
        <v>250</v>
      </c>
      <c r="E42" s="109" t="s">
        <v>171</v>
      </c>
      <c r="F42" s="201" t="s">
        <v>158</v>
      </c>
      <c r="G42" s="112">
        <v>298.45</v>
      </c>
      <c r="H42" s="112">
        <v>53.82</v>
      </c>
      <c r="I42" s="143" t="s">
        <v>79</v>
      </c>
      <c r="J42" s="112">
        <f>IF(I42="SI",G42-H42,G42)</f>
        <v>244.63</v>
      </c>
      <c r="K42" s="195" t="s">
        <v>159</v>
      </c>
      <c r="L42" s="108">
        <v>2020</v>
      </c>
      <c r="M42" s="108">
        <v>1741</v>
      </c>
      <c r="N42" s="109" t="s">
        <v>171</v>
      </c>
      <c r="O42" s="111" t="s">
        <v>160</v>
      </c>
      <c r="P42" s="109" t="s">
        <v>161</v>
      </c>
      <c r="Q42" s="109" t="s">
        <v>161</v>
      </c>
      <c r="R42" s="108" t="s">
        <v>84</v>
      </c>
      <c r="S42" s="111" t="s">
        <v>84</v>
      </c>
      <c r="T42" s="108">
        <v>1010203</v>
      </c>
      <c r="U42" s="108">
        <v>140</v>
      </c>
      <c r="V42" s="108">
        <v>10</v>
      </c>
      <c r="W42" s="108">
        <v>6</v>
      </c>
      <c r="X42" s="113">
        <v>2020</v>
      </c>
      <c r="Y42" s="113">
        <v>97</v>
      </c>
      <c r="Z42" s="113">
        <v>0</v>
      </c>
      <c r="AA42" s="114" t="s">
        <v>207</v>
      </c>
      <c r="AB42" s="108">
        <v>199</v>
      </c>
      <c r="AC42" s="109" t="s">
        <v>207</v>
      </c>
      <c r="AD42" s="196" t="s">
        <v>251</v>
      </c>
      <c r="AE42" s="196" t="s">
        <v>208</v>
      </c>
      <c r="AF42" s="197">
        <f>AE42-AD42</f>
        <v>8</v>
      </c>
      <c r="AG42" s="198">
        <f>IF(AI42="SI",0,J42)</f>
        <v>244.63</v>
      </c>
      <c r="AH42" s="199">
        <f>AG42*AF42</f>
        <v>1957.04</v>
      </c>
      <c r="AI42" s="200"/>
    </row>
    <row r="43" spans="1:35" ht="15">
      <c r="A43" s="108">
        <v>2020</v>
      </c>
      <c r="B43" s="108">
        <v>93</v>
      </c>
      <c r="C43" s="109" t="s">
        <v>207</v>
      </c>
      <c r="D43" s="194" t="s">
        <v>252</v>
      </c>
      <c r="E43" s="109" t="s">
        <v>170</v>
      </c>
      <c r="F43" s="201"/>
      <c r="G43" s="112">
        <v>506</v>
      </c>
      <c r="H43" s="112">
        <v>0</v>
      </c>
      <c r="I43" s="143" t="s">
        <v>79</v>
      </c>
      <c r="J43" s="112">
        <f>IF(I43="SI",G43-H43,G43)</f>
        <v>506</v>
      </c>
      <c r="K43" s="195" t="s">
        <v>253</v>
      </c>
      <c r="L43" s="108">
        <v>2020</v>
      </c>
      <c r="M43" s="108">
        <v>1800</v>
      </c>
      <c r="N43" s="109" t="s">
        <v>170</v>
      </c>
      <c r="O43" s="111" t="s">
        <v>254</v>
      </c>
      <c r="P43" s="109" t="s">
        <v>255</v>
      </c>
      <c r="Q43" s="109" t="s">
        <v>256</v>
      </c>
      <c r="R43" s="108" t="s">
        <v>84</v>
      </c>
      <c r="S43" s="111" t="s">
        <v>84</v>
      </c>
      <c r="T43" s="108">
        <v>1010203</v>
      </c>
      <c r="U43" s="108">
        <v>140</v>
      </c>
      <c r="V43" s="108">
        <v>10</v>
      </c>
      <c r="W43" s="108">
        <v>7</v>
      </c>
      <c r="X43" s="113">
        <v>2019</v>
      </c>
      <c r="Y43" s="113">
        <v>168</v>
      </c>
      <c r="Z43" s="113">
        <v>0</v>
      </c>
      <c r="AA43" s="114" t="s">
        <v>208</v>
      </c>
      <c r="AB43" s="108">
        <v>211</v>
      </c>
      <c r="AC43" s="109" t="s">
        <v>208</v>
      </c>
      <c r="AD43" s="196" t="s">
        <v>257</v>
      </c>
      <c r="AE43" s="196" t="s">
        <v>258</v>
      </c>
      <c r="AF43" s="197">
        <f>AE43-AD43</f>
        <v>4</v>
      </c>
      <c r="AG43" s="198">
        <f>IF(AI43="SI",0,J43)</f>
        <v>506</v>
      </c>
      <c r="AH43" s="199">
        <f>AG43*AF43</f>
        <v>2024</v>
      </c>
      <c r="AI43" s="200"/>
    </row>
    <row r="44" spans="1:35" ht="15">
      <c r="A44" s="108">
        <v>2020</v>
      </c>
      <c r="B44" s="108">
        <v>93</v>
      </c>
      <c r="C44" s="109" t="s">
        <v>207</v>
      </c>
      <c r="D44" s="194" t="s">
        <v>252</v>
      </c>
      <c r="E44" s="109" t="s">
        <v>170</v>
      </c>
      <c r="F44" s="201"/>
      <c r="G44" s="112">
        <v>92</v>
      </c>
      <c r="H44" s="112">
        <v>0</v>
      </c>
      <c r="I44" s="143" t="s">
        <v>79</v>
      </c>
      <c r="J44" s="112">
        <f>IF(I44="SI",G44-H44,G44)</f>
        <v>92</v>
      </c>
      <c r="K44" s="195" t="s">
        <v>253</v>
      </c>
      <c r="L44" s="108">
        <v>2020</v>
      </c>
      <c r="M44" s="108">
        <v>1800</v>
      </c>
      <c r="N44" s="109" t="s">
        <v>170</v>
      </c>
      <c r="O44" s="111" t="s">
        <v>254</v>
      </c>
      <c r="P44" s="109" t="s">
        <v>255</v>
      </c>
      <c r="Q44" s="109" t="s">
        <v>256</v>
      </c>
      <c r="R44" s="108" t="s">
        <v>84</v>
      </c>
      <c r="S44" s="111" t="s">
        <v>84</v>
      </c>
      <c r="T44" s="108">
        <v>1010203</v>
      </c>
      <c r="U44" s="108">
        <v>140</v>
      </c>
      <c r="V44" s="108">
        <v>10</v>
      </c>
      <c r="W44" s="108">
        <v>7</v>
      </c>
      <c r="X44" s="113">
        <v>2020</v>
      </c>
      <c r="Y44" s="113">
        <v>168</v>
      </c>
      <c r="Z44" s="113">
        <v>0</v>
      </c>
      <c r="AA44" s="114" t="s">
        <v>208</v>
      </c>
      <c r="AB44" s="108">
        <v>210</v>
      </c>
      <c r="AC44" s="109" t="s">
        <v>208</v>
      </c>
      <c r="AD44" s="196" t="s">
        <v>257</v>
      </c>
      <c r="AE44" s="196" t="s">
        <v>258</v>
      </c>
      <c r="AF44" s="197">
        <f>AE44-AD44</f>
        <v>4</v>
      </c>
      <c r="AG44" s="198">
        <f>IF(AI44="SI",0,J44)</f>
        <v>92</v>
      </c>
      <c r="AH44" s="199">
        <f>AG44*AF44</f>
        <v>368</v>
      </c>
      <c r="AI44" s="200"/>
    </row>
    <row r="45" spans="1:35" ht="72">
      <c r="A45" s="108">
        <v>2020</v>
      </c>
      <c r="B45" s="108">
        <v>94</v>
      </c>
      <c r="C45" s="109" t="s">
        <v>207</v>
      </c>
      <c r="D45" s="194" t="s">
        <v>259</v>
      </c>
      <c r="E45" s="109" t="s">
        <v>171</v>
      </c>
      <c r="F45" s="201" t="s">
        <v>112</v>
      </c>
      <c r="G45" s="112">
        <v>277.99</v>
      </c>
      <c r="H45" s="112">
        <v>50.13</v>
      </c>
      <c r="I45" s="143" t="s">
        <v>79</v>
      </c>
      <c r="J45" s="112">
        <f>IF(I45="SI",G45-H45,G45)</f>
        <v>227.86</v>
      </c>
      <c r="K45" s="195" t="s">
        <v>113</v>
      </c>
      <c r="L45" s="108">
        <v>2020</v>
      </c>
      <c r="M45" s="108">
        <v>1961</v>
      </c>
      <c r="N45" s="109" t="s">
        <v>220</v>
      </c>
      <c r="O45" s="111" t="s">
        <v>115</v>
      </c>
      <c r="P45" s="109" t="s">
        <v>116</v>
      </c>
      <c r="Q45" s="109" t="s">
        <v>117</v>
      </c>
      <c r="R45" s="108" t="s">
        <v>84</v>
      </c>
      <c r="S45" s="111" t="s">
        <v>84</v>
      </c>
      <c r="T45" s="108">
        <v>1080203</v>
      </c>
      <c r="U45" s="108">
        <v>2890</v>
      </c>
      <c r="V45" s="108">
        <v>5</v>
      </c>
      <c r="W45" s="108">
        <v>1</v>
      </c>
      <c r="X45" s="113">
        <v>2020</v>
      </c>
      <c r="Y45" s="113">
        <v>4</v>
      </c>
      <c r="Z45" s="113">
        <v>0</v>
      </c>
      <c r="AA45" s="114" t="s">
        <v>207</v>
      </c>
      <c r="AB45" s="108">
        <v>198</v>
      </c>
      <c r="AC45" s="109" t="s">
        <v>207</v>
      </c>
      <c r="AD45" s="196" t="s">
        <v>249</v>
      </c>
      <c r="AE45" s="196" t="s">
        <v>208</v>
      </c>
      <c r="AF45" s="197">
        <f>AE45-AD45</f>
        <v>-12</v>
      </c>
      <c r="AG45" s="198">
        <f>IF(AI45="SI",0,J45)</f>
        <v>227.86</v>
      </c>
      <c r="AH45" s="199">
        <f>AG45*AF45</f>
        <v>-2734.32</v>
      </c>
      <c r="AI45" s="200"/>
    </row>
    <row r="46" spans="1:35" ht="60">
      <c r="A46" s="108">
        <v>2020</v>
      </c>
      <c r="B46" s="108">
        <v>95</v>
      </c>
      <c r="C46" s="109" t="s">
        <v>207</v>
      </c>
      <c r="D46" s="194" t="s">
        <v>260</v>
      </c>
      <c r="E46" s="109" t="s">
        <v>261</v>
      </c>
      <c r="F46" s="201" t="s">
        <v>262</v>
      </c>
      <c r="G46" s="112">
        <v>213.5</v>
      </c>
      <c r="H46" s="112">
        <v>38.5</v>
      </c>
      <c r="I46" s="143" t="s">
        <v>79</v>
      </c>
      <c r="J46" s="112">
        <f>IF(I46="SI",G46-H46,G46)</f>
        <v>175</v>
      </c>
      <c r="K46" s="195" t="s">
        <v>263</v>
      </c>
      <c r="L46" s="108">
        <v>2020</v>
      </c>
      <c r="M46" s="108">
        <v>1818</v>
      </c>
      <c r="N46" s="109" t="s">
        <v>175</v>
      </c>
      <c r="O46" s="111" t="s">
        <v>264</v>
      </c>
      <c r="P46" s="109" t="s">
        <v>265</v>
      </c>
      <c r="Q46" s="109" t="s">
        <v>265</v>
      </c>
      <c r="R46" s="108" t="s">
        <v>84</v>
      </c>
      <c r="S46" s="111" t="s">
        <v>84</v>
      </c>
      <c r="T46" s="108">
        <v>1010203</v>
      </c>
      <c r="U46" s="108">
        <v>140</v>
      </c>
      <c r="V46" s="108">
        <v>50</v>
      </c>
      <c r="W46" s="108">
        <v>1</v>
      </c>
      <c r="X46" s="113">
        <v>2020</v>
      </c>
      <c r="Y46" s="113">
        <v>138</v>
      </c>
      <c r="Z46" s="113">
        <v>0</v>
      </c>
      <c r="AA46" s="114" t="s">
        <v>207</v>
      </c>
      <c r="AB46" s="108">
        <v>205</v>
      </c>
      <c r="AC46" s="109" t="s">
        <v>207</v>
      </c>
      <c r="AD46" s="196" t="s">
        <v>208</v>
      </c>
      <c r="AE46" s="196" t="s">
        <v>208</v>
      </c>
      <c r="AF46" s="197">
        <f>AE46-AD46</f>
        <v>0</v>
      </c>
      <c r="AG46" s="198">
        <f>IF(AI46="SI",0,J46)</f>
        <v>175</v>
      </c>
      <c r="AH46" s="199">
        <f>AG46*AF46</f>
        <v>0</v>
      </c>
      <c r="AI46" s="200"/>
    </row>
    <row r="47" spans="1:35" ht="15">
      <c r="A47" s="108"/>
      <c r="B47" s="108"/>
      <c r="C47" s="109"/>
      <c r="D47" s="194"/>
      <c r="E47" s="109"/>
      <c r="F47" s="201"/>
      <c r="G47" s="112"/>
      <c r="H47" s="112"/>
      <c r="I47" s="143"/>
      <c r="J47" s="112"/>
      <c r="K47" s="195"/>
      <c r="L47" s="108"/>
      <c r="M47" s="108"/>
      <c r="N47" s="109"/>
      <c r="O47" s="111"/>
      <c r="P47" s="109"/>
      <c r="Q47" s="109"/>
      <c r="R47" s="108"/>
      <c r="S47" s="111"/>
      <c r="T47" s="108"/>
      <c r="U47" s="108"/>
      <c r="V47" s="108"/>
      <c r="W47" s="108"/>
      <c r="X47" s="113"/>
      <c r="Y47" s="113"/>
      <c r="Z47" s="113"/>
      <c r="AA47" s="114"/>
      <c r="AB47" s="108"/>
      <c r="AC47" s="109"/>
      <c r="AD47" s="202"/>
      <c r="AE47" s="202"/>
      <c r="AF47" s="203"/>
      <c r="AG47" s="204"/>
      <c r="AH47" s="204"/>
      <c r="AI47" s="205"/>
    </row>
    <row r="48" spans="1:35" ht="15">
      <c r="A48" s="108"/>
      <c r="B48" s="108"/>
      <c r="C48" s="109"/>
      <c r="D48" s="194"/>
      <c r="E48" s="109"/>
      <c r="F48" s="201"/>
      <c r="G48" s="112"/>
      <c r="H48" s="112"/>
      <c r="I48" s="143"/>
      <c r="J48" s="112"/>
      <c r="K48" s="195"/>
      <c r="L48" s="108"/>
      <c r="M48" s="108"/>
      <c r="N48" s="109"/>
      <c r="O48" s="111"/>
      <c r="P48" s="109"/>
      <c r="Q48" s="109"/>
      <c r="R48" s="108"/>
      <c r="S48" s="111"/>
      <c r="T48" s="108"/>
      <c r="U48" s="108"/>
      <c r="V48" s="108"/>
      <c r="W48" s="108"/>
      <c r="X48" s="113"/>
      <c r="Y48" s="113"/>
      <c r="Z48" s="113"/>
      <c r="AA48" s="114"/>
      <c r="AB48" s="108"/>
      <c r="AC48" s="109"/>
      <c r="AD48" s="202"/>
      <c r="AE48" s="202"/>
      <c r="AF48" s="206" t="s">
        <v>266</v>
      </c>
      <c r="AG48" s="207">
        <f>SUM(AG8:AG46)</f>
        <v>10604.76</v>
      </c>
      <c r="AH48" s="207">
        <f>SUM(AH8:AH46)</f>
        <v>-16673.960000000003</v>
      </c>
      <c r="AI48" s="205"/>
    </row>
    <row r="49" spans="1:35" ht="15">
      <c r="A49" s="108"/>
      <c r="B49" s="108"/>
      <c r="C49" s="109"/>
      <c r="D49" s="194"/>
      <c r="E49" s="109"/>
      <c r="F49" s="201"/>
      <c r="G49" s="112"/>
      <c r="H49" s="112"/>
      <c r="I49" s="143"/>
      <c r="J49" s="112"/>
      <c r="K49" s="195"/>
      <c r="L49" s="108"/>
      <c r="M49" s="108"/>
      <c r="N49" s="109"/>
      <c r="O49" s="111"/>
      <c r="P49" s="109"/>
      <c r="Q49" s="109"/>
      <c r="R49" s="108"/>
      <c r="S49" s="111"/>
      <c r="T49" s="108"/>
      <c r="U49" s="108"/>
      <c r="V49" s="108"/>
      <c r="W49" s="108"/>
      <c r="X49" s="113"/>
      <c r="Y49" s="113"/>
      <c r="Z49" s="113"/>
      <c r="AA49" s="114"/>
      <c r="AB49" s="108"/>
      <c r="AC49" s="109"/>
      <c r="AD49" s="202"/>
      <c r="AE49" s="202"/>
      <c r="AF49" s="206" t="s">
        <v>267</v>
      </c>
      <c r="AG49" s="207"/>
      <c r="AH49" s="207">
        <f>IF(AG48&lt;&gt;0,AH48/AG48,0)</f>
        <v>-1.5723090385826743</v>
      </c>
      <c r="AI49" s="205"/>
    </row>
    <row r="50" spans="3:34" ht="15">
      <c r="C50" s="107"/>
      <c r="D50" s="107"/>
      <c r="E50" s="107"/>
      <c r="F50" s="107"/>
      <c r="G50" s="107"/>
      <c r="H50" s="107"/>
      <c r="I50" s="107"/>
      <c r="J50" s="107"/>
      <c r="N50" s="107"/>
      <c r="O50" s="107"/>
      <c r="P50" s="107"/>
      <c r="Q50" s="107"/>
      <c r="S50" s="107"/>
      <c r="AC50" s="107"/>
      <c r="AD50" s="107"/>
      <c r="AE50" s="107"/>
      <c r="AG50" s="118"/>
      <c r="AH50" s="118"/>
    </row>
    <row r="51" spans="3:34" ht="15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C51" s="107"/>
      <c r="AD51" s="107"/>
      <c r="AE51" s="107"/>
      <c r="AF51" s="107"/>
      <c r="AG51" s="107"/>
      <c r="AH51" s="118"/>
    </row>
    <row r="52" spans="3:34" ht="15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C52" s="107"/>
      <c r="AD52" s="107"/>
      <c r="AE52" s="107"/>
      <c r="AF52" s="107"/>
      <c r="AG52" s="107"/>
      <c r="AH52" s="118"/>
    </row>
    <row r="53" spans="3:34" ht="15">
      <c r="C53" s="107"/>
      <c r="D53" s="107"/>
      <c r="E53" s="107"/>
      <c r="F53" s="107"/>
      <c r="G53" s="107"/>
      <c r="H53" s="107"/>
      <c r="I53" s="107"/>
      <c r="J53" s="107"/>
      <c r="N53" s="107"/>
      <c r="O53" s="107"/>
      <c r="P53" s="107"/>
      <c r="Q53" s="107"/>
      <c r="S53" s="107"/>
      <c r="AC53" s="107"/>
      <c r="AD53" s="107"/>
      <c r="AE53" s="107"/>
      <c r="AF53" s="107"/>
      <c r="AG53" s="107"/>
      <c r="AH53" s="118"/>
    </row>
    <row r="54" spans="3:34" ht="15">
      <c r="C54" s="107"/>
      <c r="D54" s="107"/>
      <c r="E54" s="107"/>
      <c r="F54" s="107"/>
      <c r="G54" s="107"/>
      <c r="H54" s="107"/>
      <c r="I54" s="107"/>
      <c r="J54" s="107"/>
      <c r="N54" s="107"/>
      <c r="O54" s="107"/>
      <c r="P54" s="107"/>
      <c r="Q54" s="107"/>
      <c r="S54" s="107"/>
      <c r="AC54" s="107"/>
      <c r="AD54" s="107"/>
      <c r="AE54" s="107"/>
      <c r="AF54" s="107"/>
      <c r="AG54" s="107"/>
      <c r="AH54" s="118"/>
    </row>
    <row r="55" spans="3:34" ht="15">
      <c r="C55" s="107"/>
      <c r="D55" s="107"/>
      <c r="E55" s="107"/>
      <c r="F55" s="107"/>
      <c r="G55" s="107"/>
      <c r="H55" s="107"/>
      <c r="I55" s="107"/>
      <c r="J55" s="107"/>
      <c r="N55" s="107"/>
      <c r="O55" s="107"/>
      <c r="P55" s="107"/>
      <c r="Q55" s="107"/>
      <c r="S55" s="107"/>
      <c r="AC55" s="107"/>
      <c r="AD55" s="107"/>
      <c r="AE55" s="107"/>
      <c r="AF55" s="107"/>
      <c r="AG55" s="107"/>
      <c r="AH55" s="118"/>
    </row>
    <row r="56" spans="3:34" ht="15">
      <c r="C56" s="107"/>
      <c r="D56" s="107"/>
      <c r="E56" s="107"/>
      <c r="F56" s="107"/>
      <c r="G56" s="107"/>
      <c r="H56" s="107"/>
      <c r="I56" s="107"/>
      <c r="J56" s="107"/>
      <c r="N56" s="107"/>
      <c r="O56" s="107"/>
      <c r="P56" s="107"/>
      <c r="Q56" s="107"/>
      <c r="S56" s="107"/>
      <c r="AC56" s="107"/>
      <c r="AD56" s="107"/>
      <c r="AE56" s="107"/>
      <c r="AF56" s="107"/>
      <c r="AG56" s="107"/>
      <c r="AH56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268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8">
        <v>115</v>
      </c>
      <c r="B8" s="75" t="s">
        <v>85</v>
      </c>
      <c r="C8" s="76" t="s">
        <v>269</v>
      </c>
      <c r="D8" s="77" t="s">
        <v>270</v>
      </c>
      <c r="E8" s="78"/>
      <c r="F8" s="77"/>
      <c r="G8" s="209" t="s">
        <v>271</v>
      </c>
      <c r="H8" s="75"/>
      <c r="I8" s="77"/>
      <c r="J8" s="79">
        <v>4996.2</v>
      </c>
      <c r="K8" s="210"/>
      <c r="L8" s="211" t="s">
        <v>85</v>
      </c>
      <c r="M8" s="212">
        <f>IF(K8&lt;&gt;"",L8-K8,0)</f>
        <v>0</v>
      </c>
      <c r="N8" s="213">
        <v>4996.2</v>
      </c>
      <c r="O8" s="214">
        <f>IF(K8&lt;&gt;"",N8*M8,0)</f>
        <v>0</v>
      </c>
      <c r="P8">
        <f>IF(K8&lt;&gt;"",N8,0)</f>
        <v>0</v>
      </c>
    </row>
    <row r="9" spans="1:16" ht="12.75">
      <c r="A9" s="208">
        <v>116</v>
      </c>
      <c r="B9" s="75" t="s">
        <v>85</v>
      </c>
      <c r="C9" s="76" t="s">
        <v>269</v>
      </c>
      <c r="D9" s="77" t="s">
        <v>272</v>
      </c>
      <c r="E9" s="78"/>
      <c r="F9" s="77"/>
      <c r="G9" s="209" t="s">
        <v>273</v>
      </c>
      <c r="H9" s="75"/>
      <c r="I9" s="77"/>
      <c r="J9" s="79">
        <v>1491.89</v>
      </c>
      <c r="K9" s="210"/>
      <c r="L9" s="211" t="s">
        <v>85</v>
      </c>
      <c r="M9" s="212">
        <f>IF(K9&lt;&gt;"",L9-K9,0)</f>
        <v>0</v>
      </c>
      <c r="N9" s="213">
        <v>1491.89</v>
      </c>
      <c r="O9" s="214">
        <f>IF(K9&lt;&gt;"",N9*M9,0)</f>
        <v>0</v>
      </c>
      <c r="P9">
        <f>IF(K9&lt;&gt;"",N9,0)</f>
        <v>0</v>
      </c>
    </row>
    <row r="10" spans="1:16" ht="12.75">
      <c r="A10" s="208">
        <v>123</v>
      </c>
      <c r="B10" s="75" t="s">
        <v>165</v>
      </c>
      <c r="C10" s="76" t="s">
        <v>274</v>
      </c>
      <c r="D10" s="77" t="s">
        <v>275</v>
      </c>
      <c r="E10" s="78"/>
      <c r="F10" s="77"/>
      <c r="G10" s="209" t="s">
        <v>117</v>
      </c>
      <c r="H10" s="75"/>
      <c r="I10" s="77"/>
      <c r="J10" s="79">
        <v>581.01</v>
      </c>
      <c r="K10" s="210"/>
      <c r="L10" s="211" t="s">
        <v>165</v>
      </c>
      <c r="M10" s="212">
        <f>IF(K10&lt;&gt;"",L10-K10,0)</f>
        <v>0</v>
      </c>
      <c r="N10" s="213">
        <v>581.01</v>
      </c>
      <c r="O10" s="214">
        <f>IF(K10&lt;&gt;"",N10*M10,0)</f>
        <v>0</v>
      </c>
      <c r="P10">
        <f>IF(K10&lt;&gt;"",N10,0)</f>
        <v>0</v>
      </c>
    </row>
    <row r="11" spans="1:16" ht="12.75">
      <c r="A11" s="208">
        <v>191</v>
      </c>
      <c r="B11" s="75" t="s">
        <v>197</v>
      </c>
      <c r="C11" s="76" t="s">
        <v>274</v>
      </c>
      <c r="D11" s="77" t="s">
        <v>276</v>
      </c>
      <c r="E11" s="78"/>
      <c r="F11" s="77"/>
      <c r="G11" s="209" t="s">
        <v>117</v>
      </c>
      <c r="H11" s="75"/>
      <c r="I11" s="77"/>
      <c r="J11" s="79">
        <v>581.01</v>
      </c>
      <c r="K11" s="210"/>
      <c r="L11" s="211" t="s">
        <v>197</v>
      </c>
      <c r="M11" s="212">
        <f>IF(K11&lt;&gt;"",L11-K11,0)</f>
        <v>0</v>
      </c>
      <c r="N11" s="213">
        <v>581.01</v>
      </c>
      <c r="O11" s="214">
        <f>IF(K11&lt;&gt;"",N11*M11,0)</f>
        <v>0</v>
      </c>
      <c r="P11">
        <f>IF(K11&lt;&gt;"",N11,0)</f>
        <v>0</v>
      </c>
    </row>
    <row r="12" spans="1:16" ht="12.75">
      <c r="A12" s="208">
        <v>212</v>
      </c>
      <c r="B12" s="75" t="s">
        <v>208</v>
      </c>
      <c r="C12" s="76" t="s">
        <v>274</v>
      </c>
      <c r="D12" s="77" t="s">
        <v>277</v>
      </c>
      <c r="E12" s="78"/>
      <c r="F12" s="77"/>
      <c r="G12" s="209" t="s">
        <v>117</v>
      </c>
      <c r="H12" s="75"/>
      <c r="I12" s="77"/>
      <c r="J12" s="79">
        <v>581.01</v>
      </c>
      <c r="K12" s="210"/>
      <c r="L12" s="211" t="s">
        <v>208</v>
      </c>
      <c r="M12" s="212">
        <f>IF(K12&lt;&gt;"",L12-K12,0)</f>
        <v>0</v>
      </c>
      <c r="N12" s="213">
        <v>581.01</v>
      </c>
      <c r="O12" s="214">
        <f>IF(K12&lt;&gt;"",N12*M12,0)</f>
        <v>0</v>
      </c>
      <c r="P12">
        <f>IF(K12&lt;&gt;"",N12,0)</f>
        <v>0</v>
      </c>
    </row>
    <row r="13" spans="1:15" ht="12.75">
      <c r="A13" s="208"/>
      <c r="B13" s="75"/>
      <c r="C13" s="76"/>
      <c r="D13" s="77"/>
      <c r="E13" s="78"/>
      <c r="F13" s="77"/>
      <c r="G13" s="209"/>
      <c r="H13" s="75"/>
      <c r="I13" s="77"/>
      <c r="J13" s="79"/>
      <c r="K13" s="215"/>
      <c r="L13" s="216"/>
      <c r="M13" s="217"/>
      <c r="N13" s="218"/>
      <c r="O13" s="219"/>
    </row>
    <row r="14" spans="1:15" ht="12.75">
      <c r="A14" s="208"/>
      <c r="B14" s="75"/>
      <c r="C14" s="76"/>
      <c r="D14" s="77"/>
      <c r="E14" s="78"/>
      <c r="F14" s="77"/>
      <c r="G14" s="209"/>
      <c r="H14" s="75"/>
      <c r="I14" s="77"/>
      <c r="J14" s="79"/>
      <c r="K14" s="215"/>
      <c r="L14" s="216"/>
      <c r="M14" s="220" t="s">
        <v>278</v>
      </c>
      <c r="N14" s="221">
        <f>SUM(P8:P12)</f>
        <v>0</v>
      </c>
      <c r="O14" s="222">
        <f>SUM(O8:O12)</f>
        <v>0</v>
      </c>
    </row>
    <row r="15" spans="1:15" ht="12.75">
      <c r="A15" s="208"/>
      <c r="B15" s="75"/>
      <c r="C15" s="76"/>
      <c r="D15" s="77"/>
      <c r="E15" s="78"/>
      <c r="F15" s="77"/>
      <c r="G15" s="209"/>
      <c r="H15" s="75"/>
      <c r="I15" s="77"/>
      <c r="J15" s="79"/>
      <c r="K15" s="215"/>
      <c r="L15" s="216"/>
      <c r="M15" s="220" t="s">
        <v>279</v>
      </c>
      <c r="N15" s="221"/>
      <c r="O15" s="222">
        <f>IF(N14&lt;&gt;0,O14/N14,0)</f>
        <v>0</v>
      </c>
    </row>
    <row r="16" spans="1:15" ht="12.75">
      <c r="A16" s="208"/>
      <c r="B16" s="75"/>
      <c r="C16" s="76"/>
      <c r="D16" s="77"/>
      <c r="E16" s="78"/>
      <c r="F16" s="77"/>
      <c r="G16" s="209"/>
      <c r="H16" s="75"/>
      <c r="I16" s="77"/>
      <c r="J16" s="79"/>
      <c r="K16" s="215"/>
      <c r="L16" s="216"/>
      <c r="M16" s="220"/>
      <c r="N16" s="221"/>
      <c r="O16" s="222"/>
    </row>
    <row r="17" spans="1:15" ht="12.75">
      <c r="A17" s="208"/>
      <c r="B17" s="75"/>
      <c r="C17" s="76"/>
      <c r="D17" s="77"/>
      <c r="E17" s="78"/>
      <c r="F17" s="77"/>
      <c r="G17" s="209"/>
      <c r="H17" s="75"/>
      <c r="I17" s="77"/>
      <c r="J17" s="79"/>
      <c r="K17" s="215"/>
      <c r="L17" s="216"/>
      <c r="M17" s="220" t="s">
        <v>266</v>
      </c>
      <c r="N17" s="221">
        <f>FattureTempi!AG48</f>
        <v>10604.76</v>
      </c>
      <c r="O17" s="222">
        <f>FattureTempi!AH48</f>
        <v>-16673.960000000003</v>
      </c>
    </row>
    <row r="18" spans="1:15" ht="12.75">
      <c r="A18" s="208"/>
      <c r="B18" s="75"/>
      <c r="C18" s="76"/>
      <c r="D18" s="77"/>
      <c r="E18" s="78"/>
      <c r="F18" s="77"/>
      <c r="G18" s="209"/>
      <c r="H18" s="75"/>
      <c r="I18" s="77"/>
      <c r="J18" s="79"/>
      <c r="K18" s="215"/>
      <c r="L18" s="216"/>
      <c r="M18" s="220" t="s">
        <v>267</v>
      </c>
      <c r="N18" s="221"/>
      <c r="O18" s="222">
        <f>FattureTempi!AH49</f>
        <v>-1.5723090385826743</v>
      </c>
    </row>
    <row r="19" spans="1:15" ht="12.75">
      <c r="A19" s="208"/>
      <c r="B19" s="75"/>
      <c r="C19" s="76"/>
      <c r="D19" s="77"/>
      <c r="E19" s="78"/>
      <c r="F19" s="77"/>
      <c r="G19" s="209"/>
      <c r="H19" s="75"/>
      <c r="I19" s="77"/>
      <c r="J19" s="79"/>
      <c r="K19" s="215"/>
      <c r="L19" s="216"/>
      <c r="M19" s="220"/>
      <c r="N19" s="221"/>
      <c r="O19" s="222"/>
    </row>
    <row r="20" spans="1:15" ht="12.75">
      <c r="A20" s="208"/>
      <c r="B20" s="75"/>
      <c r="C20" s="76"/>
      <c r="D20" s="77"/>
      <c r="E20" s="78"/>
      <c r="F20" s="77"/>
      <c r="G20" s="209"/>
      <c r="H20" s="75"/>
      <c r="I20" s="77"/>
      <c r="J20" s="79"/>
      <c r="K20" s="215"/>
      <c r="L20" s="216"/>
      <c r="M20" s="223" t="s">
        <v>280</v>
      </c>
      <c r="N20" s="224">
        <f>N17+N14</f>
        <v>10604.76</v>
      </c>
      <c r="O20" s="225">
        <f>O17+O14</f>
        <v>-16673.960000000003</v>
      </c>
    </row>
    <row r="21" spans="1:15" ht="12.75">
      <c r="A21" s="208"/>
      <c r="B21" s="75"/>
      <c r="C21" s="76"/>
      <c r="D21" s="77"/>
      <c r="E21" s="78"/>
      <c r="F21" s="77"/>
      <c r="G21" s="209"/>
      <c r="H21" s="75"/>
      <c r="I21" s="77"/>
      <c r="J21" s="79"/>
      <c r="K21" s="215"/>
      <c r="L21" s="216"/>
      <c r="M21" s="223" t="s">
        <v>281</v>
      </c>
      <c r="N21" s="224"/>
      <c r="O21" s="225">
        <f>(O20/N20)</f>
        <v>-1.5723090385826743</v>
      </c>
    </row>
    <row r="22" ht="12.75">
      <c r="O22" s="135"/>
    </row>
    <row r="23" spans="9:10" ht="12.75">
      <c r="I23" s="6"/>
      <c r="J2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2015-01-23T09:39:52Z</cp:lastPrinted>
  <dcterms:created xsi:type="dcterms:W3CDTF">1996-11-05T10:16:36Z</dcterms:created>
  <dcterms:modified xsi:type="dcterms:W3CDTF">2020-08-26T13:53:18Z</dcterms:modified>
  <cp:category/>
  <cp:version/>
  <cp:contentType/>
  <cp:contentStatus/>
</cp:coreProperties>
</file>