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DEMOGRAFICI_SEGRETERIA\Ufficio Carla\GIUNTA\Gc-2019\"/>
    </mc:Choice>
  </mc:AlternateContent>
  <bookViews>
    <workbookView xWindow="-120" yWindow="-120" windowWidth="20730" windowHeight="11160"/>
  </bookViews>
  <sheets>
    <sheet name="scheda apo " sheetId="3" r:id="rId1"/>
    <sheet name="Ob. ..." sheetId="10" r:id="rId2"/>
    <sheet name="Ob. ...." sheetId="6" r:id="rId3"/>
    <sheet name="Ob. ....." sheetId="11" r:id="rId4"/>
    <sheet name="Ob. ......" sheetId="12" r:id="rId5"/>
    <sheet name="RIEPILOGO" sheetId="9" r:id="rId6"/>
  </sheets>
  <definedNames>
    <definedName name="_xlnm.Print_Area" localSheetId="1">'Ob. ...'!$A$1:$AK$67</definedName>
    <definedName name="_xlnm.Print_Area" localSheetId="2">'Ob. ....'!$A$1:$AK$67</definedName>
    <definedName name="_xlnm.Print_Area" localSheetId="3">'Ob. .....'!$A$1:$AK$67</definedName>
    <definedName name="_xlnm.Print_Area" localSheetId="4">'Ob. ......'!$A$1:$AK$67</definedName>
    <definedName name="_xlnm.Print_Area" localSheetId="5">RIEPILOGO!$A$1:$X$35</definedName>
    <definedName name="_xlnm.Print_Area" localSheetId="0">'scheda apo '!$B$2:$H$30</definedName>
    <definedName name="motivazioni" localSheetId="1">#REF!</definedName>
    <definedName name="motivazioni" localSheetId="2">#REF!</definedName>
    <definedName name="motivazioni" localSheetId="3">#REF!</definedName>
    <definedName name="motivazioni" localSheetId="4">#REF!</definedName>
    <definedName name="motivazioni">#REF!</definedName>
  </definedNames>
  <calcPr calcId="181029" concurrentCalc="0"/>
</workbook>
</file>

<file path=xl/calcChain.xml><?xml version="1.0" encoding="utf-8"?>
<calcChain xmlns="http://schemas.openxmlformats.org/spreadsheetml/2006/main">
  <c r="E9" i="9" l="1"/>
  <c r="F9" i="9"/>
  <c r="H10" i="3"/>
  <c r="G9" i="9"/>
  <c r="H11" i="3"/>
  <c r="H9" i="9"/>
  <c r="H12" i="3"/>
  <c r="I9" i="9"/>
  <c r="H13" i="3"/>
  <c r="J9" i="9"/>
  <c r="K9" i="9"/>
  <c r="L9" i="9"/>
  <c r="M9" i="9"/>
  <c r="N9" i="9"/>
  <c r="O9" i="9"/>
  <c r="E8" i="9"/>
  <c r="N8" i="9"/>
  <c r="M8" i="9"/>
  <c r="L8" i="9"/>
  <c r="K8" i="9"/>
  <c r="J8" i="9"/>
  <c r="I8" i="9"/>
  <c r="H8" i="9"/>
  <c r="G8" i="9"/>
  <c r="F8" i="9"/>
  <c r="E7" i="9"/>
  <c r="F7" i="9"/>
  <c r="G7" i="9"/>
  <c r="H7" i="9"/>
  <c r="N7" i="9"/>
  <c r="M7" i="9"/>
  <c r="L7" i="9"/>
  <c r="K7" i="9"/>
  <c r="J7" i="9"/>
  <c r="I7" i="9"/>
  <c r="G2" i="12"/>
  <c r="G2" i="11"/>
  <c r="G2" i="6"/>
  <c r="G2" i="10"/>
  <c r="O7" i="9"/>
  <c r="F14" i="3"/>
  <c r="H8" i="3"/>
  <c r="H14" i="3"/>
  <c r="H16" i="3"/>
  <c r="H17" i="3"/>
  <c r="H18" i="3"/>
  <c r="H19" i="3"/>
  <c r="H20" i="3"/>
  <c r="H21" i="3"/>
  <c r="H23" i="3"/>
  <c r="F22" i="3"/>
  <c r="P9" i="9"/>
  <c r="Q9" i="9"/>
  <c r="R9" i="9"/>
  <c r="S9" i="9"/>
  <c r="T9" i="9"/>
  <c r="U9" i="9"/>
  <c r="D9" i="9"/>
  <c r="X7" i="9"/>
  <c r="X8" i="9"/>
  <c r="X9" i="9"/>
  <c r="X10" i="9"/>
  <c r="P7" i="9"/>
  <c r="Q7" i="9"/>
  <c r="R7" i="9"/>
  <c r="S7" i="9"/>
  <c r="T7" i="9"/>
  <c r="U7" i="9"/>
  <c r="W9" i="9"/>
  <c r="W8" i="9"/>
  <c r="D7" i="9"/>
  <c r="W7" i="9"/>
  <c r="T8" i="9"/>
  <c r="S8" i="9"/>
  <c r="R8" i="9"/>
  <c r="Q8" i="9"/>
  <c r="P8" i="9"/>
  <c r="B8" i="9"/>
  <c r="D8" i="9"/>
  <c r="AA20" i="12"/>
  <c r="X20" i="12"/>
  <c r="U20" i="12"/>
  <c r="AA20" i="11"/>
  <c r="X20" i="11"/>
  <c r="U20" i="11"/>
  <c r="AA20" i="10"/>
  <c r="X20" i="10"/>
  <c r="U20" i="10"/>
  <c r="AA20" i="6"/>
  <c r="X20" i="6"/>
  <c r="U20" i="6"/>
  <c r="F21" i="3"/>
</calcChain>
</file>

<file path=xl/sharedStrings.xml><?xml version="1.0" encoding="utf-8"?>
<sst xmlns="http://schemas.openxmlformats.org/spreadsheetml/2006/main" count="590" uniqueCount="132">
  <si>
    <t>AREA</t>
  </si>
  <si>
    <t>PARAMETRI</t>
  </si>
  <si>
    <t>PERIODO DI VALUTAZIONE</t>
  </si>
  <si>
    <t>AREA\SETTORE</t>
  </si>
  <si>
    <t>Capacità di allineare i propri comportamenti alle necessità, alle priorità e agli obiettivi dell'ente</t>
  </si>
  <si>
    <t>Descrizione</t>
  </si>
  <si>
    <t>EVENTUALI OSSERVAZIONI DEL VALUTATORE:</t>
  </si>
  <si>
    <t>EVENTUALI OSSERVAZIONI DEL VALUTATO:</t>
  </si>
  <si>
    <t>Performance misurata sugli Indicatori di efficacia e di efficienza (desumibile dal PEG e dagli altri strumenti di programmazione) assegnati all'unità organizzativa.</t>
  </si>
  <si>
    <t>Peso ponderato</t>
  </si>
  <si>
    <t xml:space="preserve">GRADO DI CONSEGUIMENTO </t>
  </si>
  <si>
    <t>Qualità del contributo assicurato alla Performance generale dell'Ente</t>
  </si>
  <si>
    <t>Organizzazione e innovazione</t>
  </si>
  <si>
    <t>Collaborazione, comunicazione e integrazione</t>
  </si>
  <si>
    <t>Orientamento al cittadino e/o al cliente interno</t>
  </si>
  <si>
    <t>Capacità dimostrate di saper lavorare in gruppo e di collaborare con persone inserite in altri settori/enti al fine della realizzazione dei progetti e/o della risoluzione di problemi</t>
  </si>
  <si>
    <t>Capacità di motivare i collaboratori, di svilupparne le competenze e le capacità
Capacità di governare il processo di valutazione, attraverso una chiara definizione degli obiettivi assegnati e delle attese, una motivata differenziazione della valutazione e il rispetto delle procedure e dei metodi di valutazione adottati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</si>
  <si>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</si>
  <si>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>Capacità dimostrate di:
- partecipare alla costruzione degli obiettivi
- tradurre gli obiettivi in piani di azione e di darne realizzazione
- adattarsi ai cambiamenti intervenuti all’interno dell’amministrazione
Capacità dimostrata di stimolare l’innovazione  a livello informatico, organizzativo e/o procedurale</t>
  </si>
  <si>
    <t xml:space="preserve"> VALUTAZIONE TOTALE</t>
  </si>
  <si>
    <t>OBIETTIVI E PERFORMANCE</t>
  </si>
  <si>
    <t>Valorizzazione e corretta valutazione dei propri collaboratori</t>
  </si>
  <si>
    <r>
      <t xml:space="preserve">COMPETENZE PROFESSIONALI E </t>
    </r>
    <r>
      <rPr>
        <b/>
        <sz val="14"/>
        <rFont val="Calibri"/>
        <family val="2"/>
      </rPr>
      <t>MANAGERIALI</t>
    </r>
  </si>
  <si>
    <t>SOGGETTO VALUTATORE</t>
  </si>
  <si>
    <t>Data colloquio (iniziale-intermedio-finale): ....../....../..........</t>
  </si>
  <si>
    <t>Firma valutato _____________________________________________</t>
  </si>
  <si>
    <t>Luogo e Data _________________</t>
  </si>
  <si>
    <t>OBIETTIVO OPERATIVO DUP</t>
  </si>
  <si>
    <t>NATURA OBIETTIVO</t>
  </si>
  <si>
    <t>OBIETTIVO STRATEGICO DUP</t>
  </si>
  <si>
    <t>Obiettivo trasversale ad altri settori/uffici</t>
  </si>
  <si>
    <t>RISORSE FINANZIARIE</t>
  </si>
  <si>
    <t>ASSESSORE</t>
  </si>
  <si>
    <t>DIRIGENTE/RESPONSABILE</t>
  </si>
  <si>
    <t>SETTORE</t>
  </si>
  <si>
    <t>ALTRI SETTORI/SERVIZI COINVOLTI</t>
  </si>
  <si>
    <t>RISORSE UMANE</t>
  </si>
  <si>
    <t>UTENTI PORTATORI DI INTERESSI</t>
  </si>
  <si>
    <t>CAT. A</t>
  </si>
  <si>
    <t>CAT. B</t>
  </si>
  <si>
    <t>CAT. C</t>
  </si>
  <si>
    <t>DURATA</t>
  </si>
  <si>
    <t>CAT. D</t>
  </si>
  <si>
    <t>Inizio attività</t>
  </si>
  <si>
    <t>Conclusione attività</t>
  </si>
  <si>
    <t>DIRIGENTI</t>
  </si>
  <si>
    <t>Totale:</t>
  </si>
  <si>
    <t>DESCRIZIONE OBIETTIVO</t>
  </si>
  <si>
    <t>RISULTATI E IMPATTI ATTESI</t>
  </si>
  <si>
    <t>Descrizione Indicatori</t>
  </si>
  <si>
    <t>Unità di misurazione</t>
  </si>
  <si>
    <t>Valore fine anno precedente</t>
  </si>
  <si>
    <t>Target previsto anno</t>
  </si>
  <si>
    <t>Andamento target a metà anno</t>
  </si>
  <si>
    <t>Risultato finale</t>
  </si>
  <si>
    <t>Nr.</t>
  </si>
  <si>
    <t>Attività del cronoprogramma</t>
  </si>
  <si>
    <t>Responsabile delle fasi</t>
  </si>
  <si>
    <t>Personale di supporto int./est. al settore</t>
  </si>
  <si>
    <t>Tempistica delle attività per anno</t>
  </si>
  <si>
    <t>Anno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</si>
  <si>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</si>
  <si>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</si>
  <si>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</si>
  <si>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</si>
  <si>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</si>
  <si>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</si>
  <si>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</si>
  <si>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</si>
  <si>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</si>
  <si>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</si>
  <si>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</si>
  <si>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</si>
  <si>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20....</t>
  </si>
  <si>
    <t>x</t>
  </si>
  <si>
    <t>Monitoraggio semestrale - Relazione</t>
  </si>
  <si>
    <r>
      <t>Risultati e impatti raggiunti e scostamenti (</t>
    </r>
    <r>
      <rPr>
        <b/>
        <i/>
        <sz val="12"/>
        <color indexed="8"/>
        <rFont val="Arial1"/>
      </rPr>
      <t>Rendiconto fine anno</t>
    </r>
    <r>
      <rPr>
        <b/>
        <sz val="12"/>
        <color indexed="8"/>
        <rFont val="Arial1"/>
      </rPr>
      <t>)</t>
    </r>
  </si>
  <si>
    <t>20.....</t>
  </si>
  <si>
    <t>NO</t>
  </si>
  <si>
    <t>SI</t>
  </si>
  <si>
    <t>-</t>
  </si>
  <si>
    <t xml:space="preserve">Data ......../........./........... </t>
  </si>
  <si>
    <t>Firma ................................................................................</t>
  </si>
  <si>
    <t xml:space="preserve">Data ......../........./...........                                                                                                                      </t>
  </si>
  <si>
    <t>Obiettivo
pluriennale</t>
  </si>
  <si>
    <t>Previsto</t>
  </si>
  <si>
    <t>Non realizzato</t>
  </si>
  <si>
    <t>Firma valutatore _____________________________________________</t>
  </si>
  <si>
    <t>COMPETENZE</t>
  </si>
  <si>
    <t>OBIETTIVI</t>
  </si>
  <si>
    <t>Responsabile</t>
  </si>
  <si>
    <t>AREE VALUT.</t>
  </si>
  <si>
    <t>TOT. COMP.</t>
  </si>
  <si>
    <t>TOT OB</t>
  </si>
  <si>
    <t>PIANO DELLA PERFORMANCE 2018/2020
RIEPILOGO</t>
  </si>
  <si>
    <t>Peso teorico</t>
  </si>
  <si>
    <t>Punteggio ponderato</t>
  </si>
  <si>
    <t>Grado di conseguimento</t>
  </si>
  <si>
    <t>Ob 1</t>
  </si>
  <si>
    <t>Ob 2</t>
  </si>
  <si>
    <t>Ob 3</t>
  </si>
  <si>
    <t>Ob 4</t>
  </si>
  <si>
    <t>Performance dell'unità organizzativa di diretta responsabilità</t>
  </si>
  <si>
    <t>Performance dell'unità organizzativa</t>
  </si>
  <si>
    <t>FUNZIONARIO VALUTATO</t>
  </si>
  <si>
    <t>CATEGORIA</t>
  </si>
  <si>
    <t>UNITÀ ORG.</t>
  </si>
  <si>
    <t>COMPETENZE PROFESSIONALI E MANAGERIALI</t>
  </si>
  <si>
    <t>RIEPILOGO</t>
  </si>
  <si>
    <t>PESO TEORICO</t>
  </si>
  <si>
    <t>PUNTEGGIO PONDERATO</t>
  </si>
  <si>
    <t>Controllo soglia ai sensi dell'art. 55-quater, comma 1, lett. f-quinquies del D.Lgs. n. 165/2001</t>
  </si>
  <si>
    <t>Nota bene</t>
  </si>
  <si>
    <t>Ai fini dell'utilizzo del foglio, compilare esclusivamente le caselle bianche</t>
  </si>
  <si>
    <t>Realizzato</t>
  </si>
  <si>
    <t>Stato</t>
  </si>
  <si>
    <t>Firma ...................................................................</t>
  </si>
  <si>
    <t>Specifici obiettivi assegnati</t>
  </si>
  <si>
    <t xml:space="preserve"> VALUTAZIONE</t>
  </si>
  <si>
    <t>TOTALE OBIETTIVI E PERFORMANCE</t>
  </si>
  <si>
    <t xml:space="preserve">TOTALE COMPETENZE </t>
  </si>
  <si>
    <t>Obiettivo ....</t>
  </si>
  <si>
    <t>Ob 5</t>
  </si>
  <si>
    <t>Ob 6</t>
  </si>
  <si>
    <t>Ob 7</t>
  </si>
  <si>
    <t>Ob 8</t>
  </si>
  <si>
    <t>Ob 9</t>
  </si>
  <si>
    <t>Ob 10</t>
  </si>
  <si>
    <t xml:space="preserve">PESO TEORICO </t>
  </si>
  <si>
    <t xml:space="preserve">Titolo: </t>
  </si>
  <si>
    <t xml:space="preserve">Scheda obiettivo n.  </t>
  </si>
  <si>
    <t>NUM. 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</si>
</sst>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€&quot;\ #,##0.00"/>
    <numFmt numFmtId="165" formatCode="0.0"/>
    <numFmt numFmtId="166" formatCode="0_ ;\-0\ "/>
  </numFmts>
  <fonts count="42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b/>
      <i/>
      <sz val="12"/>
      <color indexed="8"/>
      <name val="Arial1"/>
    </font>
    <font>
      <b/>
      <sz val="12"/>
      <color indexed="8"/>
      <name val="Arial1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Arial1"/>
    </font>
    <font>
      <b/>
      <sz val="10"/>
      <color rgb="FF000000"/>
      <name val="Arial1"/>
    </font>
    <font>
      <b/>
      <sz val="12"/>
      <color rgb="FF000000"/>
      <name val="Arial1"/>
    </font>
    <font>
      <b/>
      <sz val="10"/>
      <color rgb="FF000000"/>
      <name val="Arial"/>
      <family val="2"/>
    </font>
    <font>
      <b/>
      <sz val="11"/>
      <color rgb="FF000000"/>
      <name val="Arial1"/>
      <family val="2"/>
    </font>
    <font>
      <b/>
      <sz val="11"/>
      <color rgb="FF000000"/>
      <name val="Arial1"/>
    </font>
    <font>
      <sz val="12"/>
      <color rgb="FF000000"/>
      <name val="Arial1"/>
    </font>
    <font>
      <sz val="10"/>
      <color rgb="FF000000"/>
      <name val="Arial1"/>
    </font>
    <font>
      <b/>
      <sz val="10.5"/>
      <color rgb="FF000000"/>
      <name val="Arial1"/>
    </font>
    <font>
      <sz val="10"/>
      <color rgb="FF66CCFF"/>
      <name val="Arial1"/>
    </font>
    <font>
      <sz val="11"/>
      <color rgb="FF000000"/>
      <name val="Arial1"/>
    </font>
    <font>
      <sz val="11"/>
      <color rgb="FF3399FF"/>
      <name val="Arial1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0000"/>
      <name val="Arial1"/>
    </font>
    <font>
      <i/>
      <sz val="12"/>
      <color theme="1"/>
      <name val="Calibri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0000"/>
      <name val="Arial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1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9" fontId="1" fillId="0" borderId="0" applyFill="0" applyBorder="0" applyAlignment="0" applyProtection="0"/>
  </cellStyleXfs>
  <cellXfs count="479"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Alignment="1">
      <alignment horizontal="right"/>
    </xf>
    <xf numFmtId="0" fontId="12" fillId="0" borderId="0" xfId="0" applyFont="1" applyFill="1" applyBorder="1" applyAlignment="1"/>
    <xf numFmtId="0" fontId="13" fillId="0" borderId="0" xfId="0" applyFont="1" applyFill="1"/>
    <xf numFmtId="0" fontId="10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 applyAlignment="1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9" fontId="10" fillId="4" borderId="8" xfId="0" applyNumberFormat="1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10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9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4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19" fillId="5" borderId="14" xfId="0" applyFont="1" applyFill="1" applyBorder="1" applyAlignment="1">
      <alignment horizontal="right" vertical="center" wrapText="1"/>
    </xf>
    <xf numFmtId="0" fontId="19" fillId="6" borderId="15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1" fillId="0" borderId="18" xfId="0" applyFont="1" applyFill="1" applyBorder="1" applyAlignment="1">
      <alignment horizontal="right" vertical="center"/>
    </xf>
    <xf numFmtId="0" fontId="0" fillId="0" borderId="18" xfId="0" applyNumberForma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22" fillId="0" borderId="98" xfId="0" applyFont="1" applyBorder="1"/>
    <xf numFmtId="0" fontId="22" fillId="0" borderId="0" xfId="0" applyFont="1" applyBorder="1"/>
    <xf numFmtId="0" fontId="22" fillId="0" borderId="0" xfId="0" applyFont="1"/>
    <xf numFmtId="0" fontId="23" fillId="5" borderId="99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00" xfId="0" applyFont="1" applyFill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/>
    </xf>
    <xf numFmtId="0" fontId="27" fillId="0" borderId="101" xfId="0" applyFont="1" applyFill="1" applyBorder="1" applyAlignment="1">
      <alignment horizontal="center" vertical="center" wrapText="1"/>
    </xf>
    <xf numFmtId="0" fontId="27" fillId="0" borderId="101" xfId="0" applyFont="1" applyBorder="1" applyAlignment="1">
      <alignment horizontal="center"/>
    </xf>
    <xf numFmtId="0" fontId="27" fillId="0" borderId="101" xfId="0" applyFont="1" applyBorder="1"/>
    <xf numFmtId="0" fontId="26" fillId="0" borderId="101" xfId="0" applyFont="1" applyFill="1" applyBorder="1" applyAlignment="1">
      <alignment horizontal="center" vertical="center"/>
    </xf>
    <xf numFmtId="0" fontId="23" fillId="0" borderId="101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14" fontId="25" fillId="0" borderId="0" xfId="0" applyNumberFormat="1" applyFont="1" applyFill="1" applyBorder="1" applyAlignment="1">
      <alignment vertical="center"/>
    </xf>
    <xf numFmtId="0" fontId="24" fillId="0" borderId="100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right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26" fillId="4" borderId="99" xfId="0" applyFont="1" applyFill="1" applyBorder="1" applyAlignment="1">
      <alignment horizontal="center" vertical="center"/>
    </xf>
    <xf numFmtId="0" fontId="23" fillId="4" borderId="99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vertical="top"/>
    </xf>
    <xf numFmtId="0" fontId="0" fillId="0" borderId="29" xfId="0" applyBorder="1"/>
    <xf numFmtId="0" fontId="23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20" fillId="0" borderId="28" xfId="0" applyFont="1" applyFill="1" applyBorder="1" applyAlignment="1">
      <alignment horizontal="center" vertical="center"/>
    </xf>
    <xf numFmtId="0" fontId="0" fillId="0" borderId="29" xfId="0" applyFill="1" applyBorder="1"/>
    <xf numFmtId="0" fontId="22" fillId="0" borderId="29" xfId="0" applyFont="1" applyBorder="1"/>
    <xf numFmtId="0" fontId="23" fillId="0" borderId="102" xfId="0" applyFont="1" applyFill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vertical="center" wrapText="1"/>
    </xf>
    <xf numFmtId="0" fontId="8" fillId="0" borderId="0" xfId="2"/>
    <xf numFmtId="0" fontId="8" fillId="0" borderId="0" xfId="2" applyBorder="1"/>
    <xf numFmtId="165" fontId="5" fillId="0" borderId="0" xfId="2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center"/>
    </xf>
    <xf numFmtId="165" fontId="6" fillId="0" borderId="0" xfId="2" applyNumberFormat="1" applyFont="1" applyBorder="1"/>
    <xf numFmtId="2" fontId="6" fillId="0" borderId="0" xfId="2" applyNumberFormat="1" applyFont="1" applyBorder="1" applyAlignment="1">
      <alignment horizontal="center"/>
    </xf>
    <xf numFmtId="2" fontId="8" fillId="0" borderId="0" xfId="2" applyNumberFormat="1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30" fillId="0" borderId="0" xfId="2" applyFont="1" applyBorder="1"/>
    <xf numFmtId="0" fontId="8" fillId="0" borderId="0" xfId="2" applyFill="1" applyAlignment="1">
      <alignment horizontal="center"/>
    </xf>
    <xf numFmtId="0" fontId="8" fillId="0" borderId="0" xfId="2" applyFill="1"/>
    <xf numFmtId="0" fontId="31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31" fillId="0" borderId="0" xfId="1" applyFont="1" applyBorder="1" applyAlignment="1">
      <alignment horizontal="center"/>
    </xf>
    <xf numFmtId="43" fontId="31" fillId="7" borderId="31" xfId="1" applyFont="1" applyFill="1" applyBorder="1"/>
    <xf numFmtId="0" fontId="8" fillId="0" borderId="0" xfId="2" applyBorder="1" applyAlignment="1">
      <alignment horizontal="center"/>
    </xf>
    <xf numFmtId="43" fontId="8" fillId="0" borderId="0" xfId="1" applyFont="1"/>
    <xf numFmtId="166" fontId="5" fillId="0" borderId="0" xfId="1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12" fillId="3" borderId="32" xfId="0" applyFont="1" applyFill="1" applyBorder="1" applyAlignment="1">
      <alignment horizontal="right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12" fillId="6" borderId="34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9" fontId="8" fillId="0" borderId="14" xfId="2" applyNumberFormat="1" applyFill="1" applyBorder="1" applyAlignment="1">
      <alignment horizontal="center" vertical="center"/>
    </xf>
    <xf numFmtId="0" fontId="8" fillId="3" borderId="36" xfId="2" applyFill="1" applyBorder="1" applyAlignment="1">
      <alignment horizontal="center" vertical="center"/>
    </xf>
    <xf numFmtId="0" fontId="31" fillId="0" borderId="37" xfId="2" applyFont="1" applyFill="1" applyBorder="1" applyAlignment="1">
      <alignment horizontal="center" vertical="center"/>
    </xf>
    <xf numFmtId="0" fontId="31" fillId="0" borderId="38" xfId="2" applyFont="1" applyFill="1" applyBorder="1" applyAlignment="1">
      <alignment horizontal="center" vertical="center"/>
    </xf>
    <xf numFmtId="0" fontId="8" fillId="6" borderId="39" xfId="2" applyFill="1" applyBorder="1" applyAlignment="1">
      <alignment horizontal="center" vertical="center"/>
    </xf>
    <xf numFmtId="0" fontId="5" fillId="6" borderId="40" xfId="2" applyFont="1" applyFill="1" applyBorder="1" applyAlignment="1">
      <alignment horizontal="center" vertical="center" wrapText="1"/>
    </xf>
    <xf numFmtId="0" fontId="5" fillId="6" borderId="40" xfId="2" applyFont="1" applyFill="1" applyBorder="1" applyAlignment="1">
      <alignment horizontal="center" vertical="center"/>
    </xf>
    <xf numFmtId="0" fontId="8" fillId="6" borderId="41" xfId="2" applyFill="1" applyBorder="1" applyAlignment="1">
      <alignment horizontal="center" vertical="center"/>
    </xf>
    <xf numFmtId="0" fontId="10" fillId="0" borderId="42" xfId="0" applyFont="1" applyFill="1" applyBorder="1"/>
    <xf numFmtId="166" fontId="5" fillId="6" borderId="40" xfId="1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32" fillId="7" borderId="40" xfId="2" applyFont="1" applyFill="1" applyBorder="1" applyAlignment="1">
      <alignment horizontal="center" vertical="center"/>
    </xf>
    <xf numFmtId="43" fontId="8" fillId="0" borderId="43" xfId="1" applyFont="1" applyBorder="1" applyAlignment="1">
      <alignment horizontal="center" vertical="center"/>
    </xf>
    <xf numFmtId="43" fontId="8" fillId="0" borderId="33" xfId="1" applyFont="1" applyBorder="1" applyAlignment="1">
      <alignment horizontal="center" vertical="center" wrapText="1"/>
    </xf>
    <xf numFmtId="43" fontId="8" fillId="0" borderId="44" xfId="1" applyFont="1" applyBorder="1" applyAlignment="1">
      <alignment horizontal="center" vertical="center" wrapText="1"/>
    </xf>
    <xf numFmtId="0" fontId="8" fillId="3" borderId="45" xfId="2" applyFill="1" applyBorder="1" applyAlignment="1">
      <alignment horizontal="center" vertical="center"/>
    </xf>
    <xf numFmtId="0" fontId="31" fillId="0" borderId="46" xfId="2" applyFont="1" applyFill="1" applyBorder="1" applyAlignment="1">
      <alignment horizontal="center" vertical="center"/>
    </xf>
    <xf numFmtId="9" fontId="8" fillId="0" borderId="47" xfId="2" applyNumberFormat="1" applyFill="1" applyBorder="1" applyAlignment="1">
      <alignment horizontal="center" vertical="center"/>
    </xf>
    <xf numFmtId="0" fontId="8" fillId="3" borderId="48" xfId="2" applyFill="1" applyBorder="1" applyAlignment="1">
      <alignment horizontal="center" vertical="center"/>
    </xf>
    <xf numFmtId="9" fontId="8" fillId="0" borderId="27" xfId="2" applyNumberFormat="1" applyFill="1" applyBorder="1" applyAlignment="1">
      <alignment horizontal="center" vertical="center"/>
    </xf>
    <xf numFmtId="0" fontId="31" fillId="0" borderId="49" xfId="2" applyFont="1" applyFill="1" applyBorder="1" applyAlignment="1">
      <alignment horizontal="center" vertical="center"/>
    </xf>
    <xf numFmtId="0" fontId="8" fillId="3" borderId="43" xfId="2" applyFill="1" applyBorder="1" applyAlignment="1">
      <alignment horizontal="center" vertical="center"/>
    </xf>
    <xf numFmtId="9" fontId="8" fillId="0" borderId="33" xfId="2" applyNumberForma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center" vertical="center"/>
    </xf>
    <xf numFmtId="0" fontId="8" fillId="8" borderId="50" xfId="2" applyFont="1" applyFill="1" applyBorder="1" applyAlignment="1">
      <alignment horizontal="center" vertical="center"/>
    </xf>
    <xf numFmtId="9" fontId="8" fillId="8" borderId="51" xfId="2" applyNumberFormat="1" applyFont="1" applyFill="1" applyBorder="1" applyAlignment="1">
      <alignment horizontal="center" vertical="center"/>
    </xf>
    <xf numFmtId="0" fontId="5" fillId="8" borderId="52" xfId="2" applyFont="1" applyFill="1" applyBorder="1" applyAlignment="1">
      <alignment horizontal="center" vertical="center"/>
    </xf>
    <xf numFmtId="0" fontId="8" fillId="8" borderId="31" xfId="2" applyFill="1" applyBorder="1" applyAlignment="1">
      <alignment horizontal="center" vertical="center"/>
    </xf>
    <xf numFmtId="9" fontId="33" fillId="8" borderId="53" xfId="2" applyNumberFormat="1" applyFont="1" applyFill="1" applyBorder="1" applyAlignment="1">
      <alignment horizontal="center" vertical="center"/>
    </xf>
    <xf numFmtId="0" fontId="31" fillId="8" borderId="52" xfId="2" applyFont="1" applyFill="1" applyBorder="1" applyAlignment="1">
      <alignment horizontal="center" vertical="center"/>
    </xf>
    <xf numFmtId="0" fontId="8" fillId="2" borderId="54" xfId="2" applyFont="1" applyFill="1" applyBorder="1" applyAlignment="1">
      <alignment horizontal="center" vertical="center"/>
    </xf>
    <xf numFmtId="0" fontId="8" fillId="2" borderId="55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8" borderId="48" xfId="2" applyFont="1" applyFill="1" applyBorder="1" applyAlignment="1">
      <alignment horizontal="center" vertical="center"/>
    </xf>
    <xf numFmtId="9" fontId="8" fillId="8" borderId="27" xfId="2" applyNumberFormat="1" applyFont="1" applyFill="1" applyBorder="1" applyAlignment="1">
      <alignment horizontal="center" vertical="center"/>
    </xf>
    <xf numFmtId="165" fontId="5" fillId="8" borderId="49" xfId="2" applyNumberFormat="1" applyFont="1" applyFill="1" applyBorder="1" applyAlignment="1">
      <alignment horizontal="center" vertical="center"/>
    </xf>
    <xf numFmtId="0" fontId="9" fillId="2" borderId="36" xfId="2" applyFont="1" applyFill="1" applyBorder="1" applyAlignment="1">
      <alignment horizontal="left" vertical="center"/>
    </xf>
    <xf numFmtId="0" fontId="9" fillId="2" borderId="14" xfId="2" applyFont="1" applyFill="1" applyBorder="1" applyAlignment="1">
      <alignment horizontal="left" vertical="center"/>
    </xf>
    <xf numFmtId="0" fontId="8" fillId="2" borderId="56" xfId="2" applyFont="1" applyFill="1" applyBorder="1" applyAlignment="1">
      <alignment horizontal="center" vertical="center"/>
    </xf>
    <xf numFmtId="165" fontId="7" fillId="2" borderId="14" xfId="2" applyNumberFormat="1" applyFont="1" applyFill="1" applyBorder="1" applyAlignment="1">
      <alignment horizontal="left" vertical="center"/>
    </xf>
    <xf numFmtId="165" fontId="8" fillId="2" borderId="57" xfId="2" applyNumberFormat="1" applyFont="1" applyFill="1" applyBorder="1" applyAlignment="1">
      <alignment horizontal="center" vertical="center"/>
    </xf>
    <xf numFmtId="165" fontId="5" fillId="2" borderId="40" xfId="2" applyNumberFormat="1" applyFont="1" applyFill="1" applyBorder="1" applyAlignment="1">
      <alignment horizontal="center" vertical="center"/>
    </xf>
    <xf numFmtId="9" fontId="34" fillId="9" borderId="58" xfId="3" applyFont="1" applyFill="1" applyBorder="1" applyAlignment="1" applyProtection="1">
      <alignment horizontal="center" vertical="center" wrapText="1"/>
    </xf>
    <xf numFmtId="0" fontId="12" fillId="9" borderId="59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5" fillId="0" borderId="0" xfId="0" applyFont="1"/>
    <xf numFmtId="9" fontId="10" fillId="4" borderId="23" xfId="0" applyNumberFormat="1" applyFont="1" applyFill="1" applyBorder="1" applyAlignment="1" applyProtection="1">
      <alignment horizontal="center" vertical="center"/>
      <protection locked="0"/>
    </xf>
    <xf numFmtId="0" fontId="12" fillId="6" borderId="6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 wrapText="1"/>
    </xf>
    <xf numFmtId="0" fontId="35" fillId="3" borderId="61" xfId="0" applyFont="1" applyFill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>
      <alignment horizontal="right" vertical="center" wrapText="1"/>
    </xf>
    <xf numFmtId="0" fontId="18" fillId="6" borderId="62" xfId="0" applyFont="1" applyFill="1" applyBorder="1" applyAlignment="1">
      <alignment horizontal="right" vertical="center"/>
    </xf>
    <xf numFmtId="0" fontId="8" fillId="3" borderId="84" xfId="2" applyFill="1" applyBorder="1" applyAlignment="1">
      <alignment horizontal="center" vertical="center"/>
    </xf>
    <xf numFmtId="9" fontId="33" fillId="3" borderId="70" xfId="2" applyNumberFormat="1" applyFont="1" applyFill="1" applyBorder="1" applyAlignment="1">
      <alignment horizontal="center" vertical="center"/>
    </xf>
    <xf numFmtId="0" fontId="18" fillId="6" borderId="62" xfId="0" applyFont="1" applyFill="1" applyBorder="1" applyAlignment="1">
      <alignment vertical="center"/>
    </xf>
    <xf numFmtId="0" fontId="18" fillId="6" borderId="42" xfId="0" applyFont="1" applyFill="1" applyBorder="1" applyAlignment="1">
      <alignment vertical="center"/>
    </xf>
    <xf numFmtId="0" fontId="18" fillId="0" borderId="40" xfId="0" applyFont="1" applyFill="1" applyBorder="1" applyAlignment="1">
      <alignment vertical="center"/>
    </xf>
    <xf numFmtId="0" fontId="12" fillId="3" borderId="83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10" fillId="4" borderId="88" xfId="0" applyFont="1" applyFill="1" applyBorder="1" applyAlignment="1">
      <alignment horizontal="left" vertical="center" wrapText="1"/>
    </xf>
    <xf numFmtId="0" fontId="10" fillId="4" borderId="89" xfId="0" applyFont="1" applyFill="1" applyBorder="1" applyAlignment="1">
      <alignment horizontal="left" vertical="center" wrapText="1"/>
    </xf>
    <xf numFmtId="0" fontId="10" fillId="4" borderId="9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 applyProtection="1">
      <alignment horizontal="center"/>
      <protection locked="0"/>
    </xf>
    <xf numFmtId="0" fontId="12" fillId="3" borderId="67" xfId="0" applyFont="1" applyFill="1" applyBorder="1" applyAlignment="1"/>
    <xf numFmtId="0" fontId="12" fillId="3" borderId="42" xfId="0" applyFont="1" applyFill="1" applyBorder="1" applyAlignment="1">
      <alignment horizontal="left"/>
    </xf>
    <xf numFmtId="0" fontId="12" fillId="3" borderId="50" xfId="0" applyFont="1" applyFill="1" applyBorder="1" applyAlignment="1"/>
    <xf numFmtId="0" fontId="12" fillId="3" borderId="78" xfId="0" applyFont="1" applyFill="1" applyBorder="1" applyAlignment="1">
      <alignment horizontal="left"/>
    </xf>
    <xf numFmtId="0" fontId="12" fillId="3" borderId="62" xfId="0" applyFont="1" applyFill="1" applyBorder="1" applyAlignment="1"/>
    <xf numFmtId="0" fontId="10" fillId="0" borderId="47" xfId="0" applyFont="1" applyFill="1" applyBorder="1" applyAlignment="1" applyProtection="1">
      <alignment vertical="center" wrapText="1"/>
      <protection locked="0"/>
    </xf>
    <xf numFmtId="0" fontId="36" fillId="10" borderId="36" xfId="0" applyFont="1" applyFill="1" applyBorder="1" applyAlignment="1">
      <alignment horizontal="center" vertical="center"/>
    </xf>
    <xf numFmtId="0" fontId="36" fillId="10" borderId="54" xfId="0" applyFont="1" applyFill="1" applyBorder="1" applyAlignment="1">
      <alignment horizontal="center" vertical="center"/>
    </xf>
    <xf numFmtId="0" fontId="36" fillId="10" borderId="55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10" borderId="56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0" fontId="12" fillId="10" borderId="37" xfId="0" applyFont="1" applyFill="1" applyBorder="1" applyAlignment="1">
      <alignment horizontal="center" vertical="center" wrapText="1"/>
    </xf>
    <xf numFmtId="0" fontId="12" fillId="10" borderId="66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 applyProtection="1">
      <alignment horizontal="right" vertical="center" wrapText="1"/>
    </xf>
    <xf numFmtId="0" fontId="12" fillId="3" borderId="44" xfId="0" applyFont="1" applyFill="1" applyBorder="1" applyAlignment="1" applyProtection="1">
      <alignment horizontal="right" vertical="center" wrapText="1"/>
    </xf>
    <xf numFmtId="0" fontId="12" fillId="3" borderId="19" xfId="0" applyFont="1" applyFill="1" applyBorder="1" applyAlignment="1">
      <alignment horizontal="center" vertical="center" textRotation="90" wrapText="1"/>
    </xf>
    <xf numFmtId="0" fontId="12" fillId="3" borderId="63" xfId="0" applyFont="1" applyFill="1" applyBorder="1" applyAlignment="1">
      <alignment horizontal="center" vertical="center" textRotation="90" wrapText="1"/>
    </xf>
    <xf numFmtId="0" fontId="12" fillId="3" borderId="83" xfId="0" applyFont="1" applyFill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2" fillId="3" borderId="91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2" borderId="93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2" fillId="0" borderId="64" xfId="0" applyFont="1" applyFill="1" applyBorder="1" applyAlignment="1" applyProtection="1">
      <alignment horizontal="center" vertical="top"/>
      <protection locked="0"/>
    </xf>
    <xf numFmtId="0" fontId="12" fillId="0" borderId="65" xfId="0" applyFont="1" applyFill="1" applyBorder="1" applyAlignment="1" applyProtection="1">
      <alignment horizontal="center" vertical="top"/>
      <protection locked="0"/>
    </xf>
    <xf numFmtId="0" fontId="12" fillId="0" borderId="10" xfId="0" applyFont="1" applyFill="1" applyBorder="1" applyAlignment="1" applyProtection="1">
      <alignment horizontal="center" vertical="top"/>
      <protection locked="0"/>
    </xf>
    <xf numFmtId="0" fontId="12" fillId="6" borderId="64" xfId="0" applyFont="1" applyFill="1" applyBorder="1" applyAlignment="1">
      <alignment vertical="top"/>
    </xf>
    <xf numFmtId="0" fontId="12" fillId="6" borderId="65" xfId="0" applyFont="1" applyFill="1" applyBorder="1" applyAlignment="1">
      <alignment vertical="top"/>
    </xf>
    <xf numFmtId="0" fontId="12" fillId="6" borderId="10" xfId="0" applyFont="1" applyFill="1" applyBorder="1" applyAlignment="1">
      <alignment vertical="top"/>
    </xf>
    <xf numFmtId="0" fontId="12" fillId="3" borderId="67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5" fillId="3" borderId="67" xfId="0" quotePrefix="1" applyFont="1" applyFill="1" applyBorder="1" applyAlignment="1">
      <alignment horizontal="center" vertical="center" wrapText="1"/>
    </xf>
    <xf numFmtId="0" fontId="15" fillId="3" borderId="62" xfId="0" quotePrefix="1" applyFont="1" applyFill="1" applyBorder="1" applyAlignment="1">
      <alignment horizontal="center" vertical="center" wrapText="1"/>
    </xf>
    <xf numFmtId="0" fontId="15" fillId="3" borderId="42" xfId="0" quotePrefix="1" applyFont="1" applyFill="1" applyBorder="1" applyAlignment="1">
      <alignment horizontal="center" vertical="center" wrapText="1"/>
    </xf>
    <xf numFmtId="0" fontId="11" fillId="0" borderId="20" xfId="0" applyFont="1" applyFill="1" applyBorder="1" applyAlignment="1" applyProtection="1">
      <alignment horizontal="right" vertical="center"/>
      <protection locked="0"/>
    </xf>
    <xf numFmtId="0" fontId="12" fillId="3" borderId="32" xfId="0" applyFont="1" applyFill="1" applyBorder="1" applyAlignment="1">
      <alignment horizontal="right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12" fillId="3" borderId="23" xfId="0" applyFont="1" applyFill="1" applyBorder="1" applyAlignment="1">
      <alignment horizontal="center" vertical="center" textRotation="90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12" fillId="2" borderId="93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3" borderId="94" xfId="0" applyFont="1" applyFill="1" applyBorder="1" applyAlignment="1">
      <alignment horizontal="center" vertical="center" wrapText="1"/>
    </xf>
    <xf numFmtId="0" fontId="12" fillId="3" borderId="95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6" xfId="0" applyFont="1" applyFill="1" applyBorder="1" applyAlignment="1">
      <alignment horizontal="center" vertical="center" wrapText="1"/>
    </xf>
    <xf numFmtId="0" fontId="12" fillId="3" borderId="97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 applyProtection="1">
      <alignment horizontal="left" vertical="center"/>
      <protection locked="0"/>
    </xf>
    <xf numFmtId="0" fontId="12" fillId="0" borderId="65" xfId="0" applyFont="1" applyFill="1" applyBorder="1" applyAlignment="1" applyProtection="1">
      <alignment horizontal="left" vertical="center"/>
      <protection locked="0"/>
    </xf>
    <xf numFmtId="0" fontId="12" fillId="0" borderId="21" xfId="0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8" fillId="6" borderId="67" xfId="0" applyFont="1" applyFill="1" applyBorder="1" applyAlignment="1">
      <alignment horizontal="right" vertical="center"/>
    </xf>
    <xf numFmtId="0" fontId="18" fillId="6" borderId="62" xfId="0" applyFont="1" applyFill="1" applyBorder="1" applyAlignment="1">
      <alignment horizontal="right" vertical="center"/>
    </xf>
    <xf numFmtId="0" fontId="20" fillId="6" borderId="105" xfId="0" applyFont="1" applyFill="1" applyBorder="1" applyAlignment="1">
      <alignment horizontal="center" vertical="center"/>
    </xf>
    <xf numFmtId="0" fontId="20" fillId="6" borderId="106" xfId="0" applyFont="1" applyFill="1" applyBorder="1" applyAlignment="1">
      <alignment horizontal="center" vertical="center"/>
    </xf>
    <xf numFmtId="0" fontId="20" fillId="6" borderId="107" xfId="0" applyFont="1" applyFill="1" applyBorder="1" applyAlignment="1">
      <alignment horizontal="center" vertical="center"/>
    </xf>
    <xf numFmtId="0" fontId="23" fillId="0" borderId="102" xfId="0" applyFont="1" applyFill="1" applyBorder="1" applyAlignment="1">
      <alignment horizontal="left" vertical="center"/>
    </xf>
    <xf numFmtId="0" fontId="23" fillId="0" borderId="100" xfId="0" applyFont="1" applyFill="1" applyBorder="1" applyAlignment="1">
      <alignment horizontal="left" vertical="center"/>
    </xf>
    <xf numFmtId="0" fontId="23" fillId="0" borderId="2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103" xfId="0" applyFont="1" applyFill="1" applyBorder="1" applyAlignment="1">
      <alignment horizontal="left" vertical="center"/>
    </xf>
    <xf numFmtId="0" fontId="23" fillId="0" borderId="101" xfId="0" applyFont="1" applyFill="1" applyBorder="1" applyAlignment="1">
      <alignment horizontal="left" vertical="center"/>
    </xf>
    <xf numFmtId="0" fontId="37" fillId="0" borderId="108" xfId="0" applyFont="1" applyFill="1" applyBorder="1" applyAlignment="1">
      <alignment horizontal="left" vertical="center" wrapText="1"/>
    </xf>
    <xf numFmtId="0" fontId="37" fillId="0" borderId="100" xfId="0" applyFont="1" applyFill="1" applyBorder="1" applyAlignment="1">
      <alignment horizontal="left" vertical="center" wrapText="1"/>
    </xf>
    <xf numFmtId="0" fontId="37" fillId="0" borderId="109" xfId="0" applyFont="1" applyFill="1" applyBorder="1" applyAlignment="1">
      <alignment horizontal="left" vertical="center" wrapText="1"/>
    </xf>
    <xf numFmtId="0" fontId="37" fillId="0" borderId="98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37" fillId="0" borderId="110" xfId="0" applyFont="1" applyFill="1" applyBorder="1" applyAlignment="1">
      <alignment horizontal="left" vertical="center" wrapText="1"/>
    </xf>
    <xf numFmtId="0" fontId="37" fillId="0" borderId="101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9" fontId="24" fillId="0" borderId="102" xfId="0" applyNumberFormat="1" applyFont="1" applyFill="1" applyBorder="1" applyAlignment="1">
      <alignment horizontal="left" vertical="center"/>
    </xf>
    <xf numFmtId="9" fontId="24" fillId="0" borderId="100" xfId="0" applyNumberFormat="1" applyFont="1" applyFill="1" applyBorder="1" applyAlignment="1">
      <alignment horizontal="left" vertical="center"/>
    </xf>
    <xf numFmtId="9" fontId="24" fillId="0" borderId="68" xfId="0" applyNumberFormat="1" applyFont="1" applyFill="1" applyBorder="1" applyAlignment="1">
      <alignment horizontal="left" vertical="center"/>
    </xf>
    <xf numFmtId="9" fontId="24" fillId="0" borderId="30" xfId="0" applyNumberFormat="1" applyFont="1" applyFill="1" applyBorder="1" applyAlignment="1">
      <alignment horizontal="left" vertical="center"/>
    </xf>
    <xf numFmtId="9" fontId="24" fillId="0" borderId="100" xfId="0" applyNumberFormat="1" applyFont="1" applyFill="1" applyBorder="1" applyAlignment="1">
      <alignment horizontal="right" vertical="center"/>
    </xf>
    <xf numFmtId="9" fontId="24" fillId="0" borderId="111" xfId="0" applyNumberFormat="1" applyFont="1" applyFill="1" applyBorder="1" applyAlignment="1">
      <alignment horizontal="right" vertical="center"/>
    </xf>
    <xf numFmtId="9" fontId="24" fillId="0" borderId="30" xfId="0" applyNumberFormat="1" applyFont="1" applyFill="1" applyBorder="1" applyAlignment="1">
      <alignment horizontal="right" vertical="center"/>
    </xf>
    <xf numFmtId="9" fontId="24" fillId="0" borderId="112" xfId="0" applyNumberFormat="1" applyFont="1" applyFill="1" applyBorder="1" applyAlignment="1">
      <alignment horizontal="right" vertical="center"/>
    </xf>
    <xf numFmtId="0" fontId="24" fillId="0" borderId="108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24" fillId="0" borderId="113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24" fillId="0" borderId="109" xfId="0" applyFont="1" applyFill="1" applyBorder="1" applyAlignment="1">
      <alignment horizontal="left" vertical="center" wrapText="1"/>
    </xf>
    <xf numFmtId="0" fontId="24" fillId="0" borderId="69" xfId="0" applyFont="1" applyFill="1" applyBorder="1" applyAlignment="1">
      <alignment horizontal="left" vertical="center" wrapText="1"/>
    </xf>
    <xf numFmtId="0" fontId="23" fillId="0" borderId="114" xfId="0" applyFont="1" applyFill="1" applyBorder="1" applyAlignment="1">
      <alignment horizontal="center" vertical="center"/>
    </xf>
    <xf numFmtId="0" fontId="23" fillId="0" borderId="115" xfId="0" applyFont="1" applyFill="1" applyBorder="1" applyAlignment="1">
      <alignment horizontal="center" vertical="center"/>
    </xf>
    <xf numFmtId="0" fontId="23" fillId="0" borderId="116" xfId="0" applyFont="1" applyFill="1" applyBorder="1" applyAlignment="1">
      <alignment horizontal="center" vertical="center"/>
    </xf>
    <xf numFmtId="0" fontId="24" fillId="4" borderId="108" xfId="0" applyFont="1" applyFill="1" applyBorder="1" applyAlignment="1">
      <alignment horizontal="center" vertical="center" wrapText="1"/>
    </xf>
    <xf numFmtId="0" fontId="24" fillId="4" borderId="100" xfId="0" applyFont="1" applyFill="1" applyBorder="1" applyAlignment="1">
      <alignment horizontal="center" vertical="center" wrapText="1"/>
    </xf>
    <xf numFmtId="0" fontId="24" fillId="4" borderId="111" xfId="0" applyFont="1" applyFill="1" applyBorder="1" applyAlignment="1">
      <alignment horizontal="center" vertical="center" wrapText="1"/>
    </xf>
    <xf numFmtId="0" fontId="24" fillId="4" borderId="98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24" fillId="4" borderId="118" xfId="0" applyFont="1" applyFill="1" applyBorder="1" applyAlignment="1">
      <alignment horizontal="center" vertical="center" wrapText="1"/>
    </xf>
    <xf numFmtId="0" fontId="24" fillId="4" borderId="110" xfId="0" applyFont="1" applyFill="1" applyBorder="1" applyAlignment="1">
      <alignment horizontal="center" vertical="center" wrapText="1"/>
    </xf>
    <xf numFmtId="0" fontId="24" fillId="4" borderId="101" xfId="0" applyFont="1" applyFill="1" applyBorder="1" applyAlignment="1">
      <alignment horizontal="center" vertical="center" wrapText="1"/>
    </xf>
    <xf numFmtId="0" fontId="24" fillId="4" borderId="119" xfId="0" applyFont="1" applyFill="1" applyBorder="1" applyAlignment="1">
      <alignment horizontal="center" vertical="center" wrapText="1"/>
    </xf>
    <xf numFmtId="0" fontId="24" fillId="4" borderId="120" xfId="0" applyFont="1" applyFill="1" applyBorder="1" applyAlignment="1">
      <alignment horizontal="center" vertical="center" wrapText="1"/>
    </xf>
    <xf numFmtId="0" fontId="24" fillId="4" borderId="121" xfId="0" applyFont="1" applyFill="1" applyBorder="1" applyAlignment="1">
      <alignment horizontal="center" vertical="center" wrapText="1"/>
    </xf>
    <xf numFmtId="0" fontId="24" fillId="4" borderId="122" xfId="0" applyFont="1" applyFill="1" applyBorder="1" applyAlignment="1">
      <alignment horizontal="center" vertical="center" wrapText="1"/>
    </xf>
    <xf numFmtId="0" fontId="25" fillId="4" borderId="120" xfId="0" applyFont="1" applyFill="1" applyBorder="1" applyAlignment="1">
      <alignment horizontal="center" vertical="center" wrapText="1"/>
    </xf>
    <xf numFmtId="0" fontId="25" fillId="4" borderId="121" xfId="0" applyFont="1" applyFill="1" applyBorder="1" applyAlignment="1">
      <alignment horizontal="center" vertical="center" wrapText="1"/>
    </xf>
    <xf numFmtId="0" fontId="25" fillId="4" borderId="122" xfId="0" applyFont="1" applyFill="1" applyBorder="1" applyAlignment="1">
      <alignment horizontal="center" vertical="center" wrapText="1"/>
    </xf>
    <xf numFmtId="0" fontId="20" fillId="6" borderId="117" xfId="0" applyFont="1" applyFill="1" applyBorder="1" applyAlignment="1">
      <alignment horizontal="center" vertical="center"/>
    </xf>
    <xf numFmtId="0" fontId="23" fillId="5" borderId="105" xfId="0" applyFont="1" applyFill="1" applyBorder="1" applyAlignment="1">
      <alignment horizontal="center" vertical="center"/>
    </xf>
    <xf numFmtId="0" fontId="23" fillId="5" borderId="123" xfId="0" applyFont="1" applyFill="1" applyBorder="1" applyAlignment="1">
      <alignment horizontal="center" vertical="center"/>
    </xf>
    <xf numFmtId="0" fontId="23" fillId="5" borderId="114" xfId="0" applyFont="1" applyFill="1" applyBorder="1" applyAlignment="1">
      <alignment horizontal="center" vertical="center"/>
    </xf>
    <xf numFmtId="0" fontId="23" fillId="5" borderId="116" xfId="0" applyFont="1" applyFill="1" applyBorder="1" applyAlignment="1">
      <alignment horizontal="center" vertical="center"/>
    </xf>
    <xf numFmtId="0" fontId="23" fillId="5" borderId="108" xfId="0" applyFont="1" applyFill="1" applyBorder="1" applyAlignment="1">
      <alignment horizontal="center" vertical="center"/>
    </xf>
    <xf numFmtId="0" fontId="23" fillId="5" borderId="100" xfId="0" applyFont="1" applyFill="1" applyBorder="1" applyAlignment="1">
      <alignment horizontal="center" vertical="center"/>
    </xf>
    <xf numFmtId="0" fontId="23" fillId="5" borderId="111" xfId="0" applyFont="1" applyFill="1" applyBorder="1" applyAlignment="1">
      <alignment horizontal="center" vertical="center"/>
    </xf>
    <xf numFmtId="0" fontId="23" fillId="5" borderId="110" xfId="0" applyFont="1" applyFill="1" applyBorder="1" applyAlignment="1">
      <alignment horizontal="center" vertical="center"/>
    </xf>
    <xf numFmtId="0" fontId="23" fillId="5" borderId="101" xfId="0" applyFont="1" applyFill="1" applyBorder="1" applyAlignment="1">
      <alignment horizontal="center" vertical="center"/>
    </xf>
    <xf numFmtId="0" fontId="23" fillId="5" borderId="119" xfId="0" applyFont="1" applyFill="1" applyBorder="1" applyAlignment="1">
      <alignment horizontal="center" vertical="center"/>
    </xf>
    <xf numFmtId="0" fontId="24" fillId="4" borderId="120" xfId="0" applyFont="1" applyFill="1" applyBorder="1" applyAlignment="1">
      <alignment horizontal="center" vertical="center"/>
    </xf>
    <xf numFmtId="0" fontId="24" fillId="4" borderId="121" xfId="0" applyFont="1" applyFill="1" applyBorder="1" applyAlignment="1">
      <alignment horizontal="center" vertical="center"/>
    </xf>
    <xf numFmtId="0" fontId="24" fillId="4" borderId="122" xfId="0" applyFont="1" applyFill="1" applyBorder="1" applyAlignment="1">
      <alignment horizontal="center" vertical="center"/>
    </xf>
    <xf numFmtId="0" fontId="23" fillId="5" borderId="120" xfId="0" applyFont="1" applyFill="1" applyBorder="1" applyAlignment="1">
      <alignment horizontal="center" vertical="center" wrapText="1"/>
    </xf>
    <xf numFmtId="0" fontId="23" fillId="5" borderId="122" xfId="0" applyFont="1" applyFill="1" applyBorder="1" applyAlignment="1">
      <alignment horizontal="center" vertical="center" wrapText="1"/>
    </xf>
    <xf numFmtId="0" fontId="23" fillId="5" borderId="10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4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8" fillId="4" borderId="72" xfId="0" applyFont="1" applyFill="1" applyBorder="1" applyAlignment="1">
      <alignment horizontal="center" vertical="center"/>
    </xf>
    <xf numFmtId="0" fontId="18" fillId="4" borderId="76" xfId="0" applyFont="1" applyFill="1" applyBorder="1" applyAlignment="1">
      <alignment horizontal="center" vertical="center"/>
    </xf>
    <xf numFmtId="0" fontId="18" fillId="4" borderId="73" xfId="0" applyFont="1" applyFill="1" applyBorder="1" applyAlignment="1">
      <alignment horizontal="center" vertical="center"/>
    </xf>
    <xf numFmtId="0" fontId="18" fillId="4" borderId="74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75" xfId="0" applyFont="1" applyFill="1" applyBorder="1" applyAlignment="1">
      <alignment horizontal="center" vertical="center"/>
    </xf>
    <xf numFmtId="0" fontId="0" fillId="4" borderId="72" xfId="0" applyNumberFormat="1" applyFill="1" applyBorder="1" applyAlignment="1">
      <alignment horizontal="center" vertical="center"/>
    </xf>
    <xf numFmtId="0" fontId="0" fillId="4" borderId="76" xfId="0" applyNumberFormat="1" applyFill="1" applyBorder="1" applyAlignment="1">
      <alignment horizontal="center" vertical="center"/>
    </xf>
    <xf numFmtId="0" fontId="0" fillId="4" borderId="77" xfId="0" applyNumberFormat="1" applyFill="1" applyBorder="1" applyAlignment="1">
      <alignment horizontal="center" vertical="center"/>
    </xf>
    <xf numFmtId="0" fontId="0" fillId="4" borderId="74" xfId="0" applyNumberFormat="1" applyFill="1" applyBorder="1" applyAlignment="1">
      <alignment horizontal="center" vertical="center"/>
    </xf>
    <xf numFmtId="0" fontId="0" fillId="4" borderId="30" xfId="0" applyNumberFormat="1" applyFill="1" applyBorder="1" applyAlignment="1">
      <alignment horizontal="center" vertical="center"/>
    </xf>
    <xf numFmtId="0" fontId="0" fillId="4" borderId="69" xfId="0" applyNumberFormat="1" applyFill="1" applyBorder="1" applyAlignment="1">
      <alignment horizontal="center" vertical="center"/>
    </xf>
    <xf numFmtId="0" fontId="20" fillId="6" borderId="50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78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78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69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/>
    </xf>
    <xf numFmtId="0" fontId="20" fillId="6" borderId="79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/>
    </xf>
    <xf numFmtId="0" fontId="19" fillId="6" borderId="47" xfId="0" applyFont="1" applyFill="1" applyBorder="1" applyAlignment="1">
      <alignment horizontal="center" vertical="center"/>
    </xf>
    <xf numFmtId="0" fontId="19" fillId="6" borderId="32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 wrapText="1"/>
    </xf>
    <xf numFmtId="0" fontId="19" fillId="6" borderId="47" xfId="0" applyFont="1" applyFill="1" applyBorder="1" applyAlignment="1">
      <alignment horizontal="center" vertical="center" wrapText="1"/>
    </xf>
    <xf numFmtId="0" fontId="19" fillId="6" borderId="32" xfId="0" applyNumberFormat="1" applyFont="1" applyFill="1" applyBorder="1" applyAlignment="1">
      <alignment horizontal="center" vertical="center"/>
    </xf>
    <xf numFmtId="0" fontId="19" fillId="6" borderId="33" xfId="0" applyNumberFormat="1" applyFont="1" applyFill="1" applyBorder="1" applyAlignment="1">
      <alignment horizontal="center" vertical="center"/>
    </xf>
    <xf numFmtId="0" fontId="19" fillId="6" borderId="80" xfId="0" applyNumberFormat="1" applyFont="1" applyFill="1" applyBorder="1" applyAlignment="1">
      <alignment horizontal="center" vertical="center"/>
    </xf>
    <xf numFmtId="0" fontId="0" fillId="4" borderId="32" xfId="0" applyNumberFormat="1" applyFill="1" applyBorder="1" applyAlignment="1">
      <alignment horizontal="center" vertical="center"/>
    </xf>
    <xf numFmtId="0" fontId="0" fillId="4" borderId="33" xfId="0" applyNumberFormat="1" applyFill="1" applyBorder="1" applyAlignment="1">
      <alignment horizontal="center" vertical="center"/>
    </xf>
    <xf numFmtId="0" fontId="0" fillId="4" borderId="80" xfId="0" applyNumberForma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4" fontId="25" fillId="4" borderId="14" xfId="0" applyNumberFormat="1" applyFont="1" applyFill="1" applyBorder="1" applyAlignment="1">
      <alignment horizontal="center" vertical="center"/>
    </xf>
    <xf numFmtId="14" fontId="25" fillId="4" borderId="12" xfId="0" applyNumberFormat="1" applyFont="1" applyFill="1" applyBorder="1" applyAlignment="1">
      <alignment horizontal="center" vertical="center"/>
    </xf>
    <xf numFmtId="14" fontId="25" fillId="4" borderId="38" xfId="0" applyNumberFormat="1" applyFont="1" applyFill="1" applyBorder="1" applyAlignment="1">
      <alignment horizontal="center" vertical="center"/>
    </xf>
    <xf numFmtId="14" fontId="25" fillId="4" borderId="37" xfId="0" applyNumberFormat="1" applyFont="1" applyFill="1" applyBorder="1" applyAlignment="1">
      <alignment horizontal="center" vertical="center"/>
    </xf>
    <xf numFmtId="14" fontId="25" fillId="4" borderId="56" xfId="0" applyNumberFormat="1" applyFont="1" applyFill="1" applyBorder="1" applyAlignment="1">
      <alignment horizontal="center" vertical="center"/>
    </xf>
    <xf numFmtId="14" fontId="25" fillId="4" borderId="66" xfId="0" applyNumberFormat="1" applyFont="1" applyFill="1" applyBorder="1" applyAlignment="1">
      <alignment horizontal="center" vertical="center"/>
    </xf>
    <xf numFmtId="0" fontId="21" fillId="6" borderId="49" xfId="0" applyFont="1" applyFill="1" applyBorder="1" applyAlignment="1">
      <alignment horizontal="center" vertical="center"/>
    </xf>
    <xf numFmtId="0" fontId="21" fillId="6" borderId="44" xfId="0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0" fontId="0" fillId="6" borderId="81" xfId="0" applyNumberFormat="1" applyFill="1" applyBorder="1" applyAlignment="1">
      <alignment horizontal="center" vertical="center"/>
    </xf>
    <xf numFmtId="0" fontId="0" fillId="6" borderId="44" xfId="0" applyNumberFormat="1" applyFill="1" applyBorder="1" applyAlignment="1">
      <alignment horizontal="center" vertical="center"/>
    </xf>
    <xf numFmtId="0" fontId="0" fillId="6" borderId="46" xfId="0" applyNumberFormat="1" applyFill="1" applyBorder="1" applyAlignment="1">
      <alignment horizontal="center" vertical="center"/>
    </xf>
    <xf numFmtId="0" fontId="0" fillId="6" borderId="82" xfId="0" applyNumberForma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20" fillId="5" borderId="55" xfId="0" applyFont="1" applyFill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0" fillId="4" borderId="47" xfId="0" applyNumberForma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20" fillId="5" borderId="56" xfId="0" applyFont="1" applyFill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19" fillId="5" borderId="70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71" xfId="0" applyFont="1" applyFill="1" applyBorder="1" applyAlignment="1">
      <alignment horizontal="center" vertical="center" wrapText="1"/>
    </xf>
    <xf numFmtId="0" fontId="24" fillId="4" borderId="72" xfId="0" applyFont="1" applyFill="1" applyBorder="1" applyAlignment="1">
      <alignment horizontal="center" vertical="center" wrapText="1"/>
    </xf>
    <xf numFmtId="0" fontId="24" fillId="4" borderId="76" xfId="0" applyFont="1" applyFill="1" applyBorder="1" applyAlignment="1">
      <alignment horizontal="center"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/>
    </xf>
    <xf numFmtId="0" fontId="19" fillId="6" borderId="80" xfId="0" applyFont="1" applyFill="1" applyBorder="1" applyAlignment="1">
      <alignment horizontal="center" vertical="center"/>
    </xf>
    <xf numFmtId="0" fontId="24" fillId="4" borderId="3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80" xfId="0" applyFont="1" applyFill="1" applyBorder="1" applyAlignment="1">
      <alignment horizontal="center" vertical="center" wrapText="1"/>
    </xf>
    <xf numFmtId="164" fontId="0" fillId="4" borderId="49" xfId="0" applyNumberFormat="1" applyFill="1" applyBorder="1" applyAlignment="1">
      <alignment horizontal="center" vertical="center"/>
    </xf>
    <xf numFmtId="164" fontId="0" fillId="4" borderId="44" xfId="0" applyNumberFormat="1" applyFill="1" applyBorder="1" applyAlignment="1">
      <alignment horizontal="center" vertical="center"/>
    </xf>
    <xf numFmtId="164" fontId="0" fillId="4" borderId="46" xfId="0" applyNumberFormat="1" applyFill="1" applyBorder="1" applyAlignment="1">
      <alignment horizontal="center" vertical="center"/>
    </xf>
    <xf numFmtId="164" fontId="0" fillId="4" borderId="81" xfId="0" applyNumberFormat="1" applyFill="1" applyBorder="1" applyAlignment="1">
      <alignment horizontal="center" vertical="center"/>
    </xf>
    <xf numFmtId="164" fontId="0" fillId="4" borderId="82" xfId="0" applyNumberForma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0" fontId="19" fillId="6" borderId="79" xfId="0" applyFon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right" vertical="center"/>
    </xf>
    <xf numFmtId="0" fontId="19" fillId="5" borderId="24" xfId="0" applyFont="1" applyFill="1" applyBorder="1" applyAlignment="1">
      <alignment horizontal="right" vertical="center"/>
    </xf>
    <xf numFmtId="9" fontId="19" fillId="4" borderId="72" xfId="0" applyNumberFormat="1" applyFont="1" applyFill="1" applyBorder="1" applyAlignment="1">
      <alignment horizontal="center" vertical="center"/>
    </xf>
    <xf numFmtId="9" fontId="19" fillId="4" borderId="76" xfId="0" applyNumberFormat="1" applyFont="1" applyFill="1" applyBorder="1" applyAlignment="1">
      <alignment horizontal="center" vertical="center"/>
    </xf>
    <xf numFmtId="9" fontId="19" fillId="4" borderId="77" xfId="0" applyNumberFormat="1" applyFont="1" applyFill="1" applyBorder="1" applyAlignment="1">
      <alignment horizontal="center" vertical="center"/>
    </xf>
    <xf numFmtId="9" fontId="19" fillId="4" borderId="25" xfId="0" applyNumberFormat="1" applyFont="1" applyFill="1" applyBorder="1" applyAlignment="1">
      <alignment horizontal="center" vertical="center"/>
    </xf>
    <xf numFmtId="9" fontId="19" fillId="4" borderId="16" xfId="0" applyNumberFormat="1" applyFont="1" applyFill="1" applyBorder="1" applyAlignment="1">
      <alignment horizontal="center" vertical="center"/>
    </xf>
    <xf numFmtId="9" fontId="19" fillId="4" borderId="26" xfId="0" applyNumberFormat="1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left" vertical="center"/>
    </xf>
    <xf numFmtId="0" fontId="19" fillId="5" borderId="84" xfId="0" applyFont="1" applyFill="1" applyBorder="1" applyAlignment="1">
      <alignment horizontal="right" vertical="center" wrapText="1"/>
    </xf>
    <xf numFmtId="0" fontId="19" fillId="5" borderId="24" xfId="0" applyFont="1" applyFill="1" applyBorder="1" applyAlignment="1">
      <alignment horizontal="right" vertical="center" wrapText="1"/>
    </xf>
    <xf numFmtId="0" fontId="19" fillId="4" borderId="85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164" fontId="0" fillId="6" borderId="86" xfId="0" applyNumberFormat="1" applyFill="1" applyBorder="1" applyAlignment="1">
      <alignment horizontal="center" vertical="center" wrapText="1"/>
    </xf>
    <xf numFmtId="164" fontId="0" fillId="6" borderId="76" xfId="0" applyNumberFormat="1" applyFill="1" applyBorder="1" applyAlignment="1">
      <alignment horizontal="center" vertical="center"/>
    </xf>
    <xf numFmtId="164" fontId="0" fillId="6" borderId="73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 vertical="center"/>
    </xf>
    <xf numFmtId="164" fontId="0" fillId="4" borderId="76" xfId="0" applyNumberFormat="1" applyFill="1" applyBorder="1" applyAlignment="1">
      <alignment horizontal="center" vertical="center"/>
    </xf>
    <xf numFmtId="164" fontId="0" fillId="4" borderId="77" xfId="0" applyNumberFormat="1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right" vertical="center" wrapText="1"/>
    </xf>
    <xf numFmtId="0" fontId="25" fillId="4" borderId="72" xfId="0" applyFont="1" applyFill="1" applyBorder="1" applyAlignment="1">
      <alignment horizontal="center" vertical="center"/>
    </xf>
    <xf numFmtId="0" fontId="25" fillId="4" borderId="76" xfId="0" applyFont="1" applyFill="1" applyBorder="1" applyAlignment="1">
      <alignment horizontal="center" vertical="center"/>
    </xf>
    <xf numFmtId="0" fontId="25" fillId="4" borderId="77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164" fontId="0" fillId="6" borderId="49" xfId="0" applyNumberFormat="1" applyFill="1" applyBorder="1" applyAlignment="1">
      <alignment horizontal="center" vertical="center" wrapText="1"/>
    </xf>
    <xf numFmtId="164" fontId="0" fillId="6" borderId="44" xfId="0" applyNumberFormat="1" applyFill="1" applyBorder="1" applyAlignment="1">
      <alignment horizontal="center" vertical="center" wrapText="1"/>
    </xf>
    <xf numFmtId="164" fontId="0" fillId="6" borderId="46" xfId="0" applyNumberFormat="1" applyFill="1" applyBorder="1" applyAlignment="1">
      <alignment horizontal="center" vertical="center" wrapText="1"/>
    </xf>
    <xf numFmtId="164" fontId="0" fillId="4" borderId="72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6" borderId="76" xfId="0" applyNumberFormat="1" applyFill="1" applyBorder="1" applyAlignment="1">
      <alignment horizontal="center" vertical="center" wrapText="1"/>
    </xf>
    <xf numFmtId="164" fontId="0" fillId="6" borderId="73" xfId="0" applyNumberFormat="1" applyFill="1" applyBorder="1" applyAlignment="1">
      <alignment horizontal="center" vertical="center" wrapText="1"/>
    </xf>
    <xf numFmtId="164" fontId="0" fillId="6" borderId="15" xfId="0" applyNumberFormat="1" applyFill="1" applyBorder="1" applyAlignment="1">
      <alignment horizontal="center" vertical="center" wrapText="1"/>
    </xf>
    <xf numFmtId="164" fontId="0" fillId="6" borderId="16" xfId="0" applyNumberFormat="1" applyFill="1" applyBorder="1" applyAlignment="1">
      <alignment horizontal="center" vertical="center" wrapText="1"/>
    </xf>
    <xf numFmtId="164" fontId="0" fillId="6" borderId="17" xfId="0" applyNumberForma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24" fillId="0" borderId="100" xfId="0" applyFont="1" applyFill="1" applyBorder="1" applyAlignment="1">
      <alignment horizontal="right" vertical="center" wrapText="1"/>
    </xf>
    <xf numFmtId="0" fontId="24" fillId="0" borderId="109" xfId="0" applyFont="1" applyFill="1" applyBorder="1" applyAlignment="1">
      <alignment horizontal="right" vertical="center" wrapText="1"/>
    </xf>
    <xf numFmtId="0" fontId="24" fillId="0" borderId="30" xfId="0" applyFont="1" applyFill="1" applyBorder="1" applyAlignment="1">
      <alignment horizontal="right" vertical="center" wrapText="1"/>
    </xf>
    <xf numFmtId="0" fontId="24" fillId="0" borderId="69" xfId="0" applyFont="1" applyFill="1" applyBorder="1" applyAlignment="1">
      <alignment horizontal="right" vertical="center" wrapText="1"/>
    </xf>
    <xf numFmtId="43" fontId="8" fillId="0" borderId="51" xfId="1" applyFont="1" applyBorder="1" applyAlignment="1">
      <alignment horizontal="left" vertical="center" wrapText="1"/>
    </xf>
    <xf numFmtId="43" fontId="8" fillId="0" borderId="87" xfId="1" applyFont="1" applyBorder="1" applyAlignment="1">
      <alignment horizontal="left" vertical="center" wrapText="1"/>
    </xf>
    <xf numFmtId="165" fontId="6" fillId="2" borderId="38" xfId="2" applyNumberFormat="1" applyFont="1" applyFill="1" applyBorder="1" applyAlignment="1">
      <alignment horizontal="center" vertical="center"/>
    </xf>
    <xf numFmtId="165" fontId="6" fillId="2" borderId="81" xfId="2" applyNumberFormat="1" applyFont="1" applyFill="1" applyBorder="1" applyAlignment="1">
      <alignment horizontal="center" vertical="center"/>
    </xf>
    <xf numFmtId="0" fontId="40" fillId="3" borderId="67" xfId="2" applyFont="1" applyFill="1" applyBorder="1" applyAlignment="1">
      <alignment horizontal="center" vertical="center" wrapText="1"/>
    </xf>
    <xf numFmtId="0" fontId="40" fillId="3" borderId="62" xfId="2" applyFont="1" applyFill="1" applyBorder="1" applyAlignment="1">
      <alignment horizontal="center" vertical="center" wrapText="1"/>
    </xf>
    <xf numFmtId="0" fontId="40" fillId="3" borderId="42" xfId="2" applyFont="1" applyFill="1" applyBorder="1" applyAlignment="1">
      <alignment horizontal="center" vertical="center" wrapText="1"/>
    </xf>
    <xf numFmtId="0" fontId="23" fillId="7" borderId="67" xfId="2" applyFont="1" applyFill="1" applyBorder="1" applyAlignment="1">
      <alignment horizontal="center" vertical="center" wrapText="1"/>
    </xf>
    <xf numFmtId="0" fontId="23" fillId="7" borderId="62" xfId="2" applyFont="1" applyFill="1" applyBorder="1" applyAlignment="1">
      <alignment horizontal="center" vertical="center" wrapText="1"/>
    </xf>
    <xf numFmtId="0" fontId="23" fillId="7" borderId="42" xfId="2" applyFont="1" applyFill="1" applyBorder="1" applyAlignment="1">
      <alignment horizontal="center" vertical="center" wrapText="1"/>
    </xf>
    <xf numFmtId="166" fontId="5" fillId="7" borderId="67" xfId="1" applyNumberFormat="1" applyFont="1" applyFill="1" applyBorder="1" applyAlignment="1">
      <alignment horizontal="center" vertical="center"/>
    </xf>
    <xf numFmtId="166" fontId="5" fillId="7" borderId="62" xfId="1" applyNumberFormat="1" applyFont="1" applyFill="1" applyBorder="1" applyAlignment="1">
      <alignment horizontal="center" vertical="center"/>
    </xf>
    <xf numFmtId="166" fontId="5" fillId="7" borderId="42" xfId="1" applyNumberFormat="1" applyFont="1" applyFill="1" applyBorder="1" applyAlignment="1">
      <alignment horizontal="center" vertical="center"/>
    </xf>
  </cellXfs>
  <cellStyles count="4">
    <cellStyle name="Migliaia 2" xfId="1"/>
    <cellStyle name="Normale" xfId="0" builtinId="0"/>
    <cellStyle name="Normale 2" xfId="2"/>
    <cellStyle name="Percentuale" xfId="3" builtinId="5"/>
  </cellStyles>
  <dxfs count="3">
    <dxf>
      <fill>
        <patternFill>
          <bgColor rgb="FF99FFCC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tabSelected="1" zoomScaleNormal="100" workbookViewId="0"/>
  </sheetViews>
  <sheetFormatPr defaultColWidth="8.85546875" defaultRowHeight="18.75"/>
  <cols>
    <col min="1" max="1" width="1.5703125" style="2" customWidth="1"/>
    <col min="2" max="2" width="9.140625" style="3" customWidth="1"/>
    <col min="3" max="3" width="31.42578125" style="8" customWidth="1"/>
    <col min="4" max="4" width="5" style="8" customWidth="1"/>
    <col min="5" max="5" width="73.5703125" style="8" customWidth="1"/>
    <col min="6" max="6" width="12.42578125" style="11" customWidth="1"/>
    <col min="7" max="7" width="26.28515625" style="3" customWidth="1"/>
    <col min="8" max="8" width="15.85546875" style="3" customWidth="1"/>
    <col min="9" max="9" width="2.42578125" style="2" customWidth="1"/>
    <col min="10" max="16384" width="8.85546875" style="2"/>
  </cols>
  <sheetData>
    <row r="1" spans="2:13" ht="8.25" customHeight="1" thickBot="1"/>
    <row r="2" spans="2:13" ht="24.95" customHeight="1" thickBot="1">
      <c r="B2" s="193" t="s">
        <v>104</v>
      </c>
      <c r="C2" s="193"/>
      <c r="D2" s="194"/>
      <c r="E2" s="190"/>
      <c r="F2" s="227" t="s">
        <v>105</v>
      </c>
      <c r="G2" s="228"/>
      <c r="H2" s="135"/>
    </row>
    <row r="3" spans="2:13" ht="24.95" customHeight="1" thickBot="1">
      <c r="B3" s="191" t="s">
        <v>3</v>
      </c>
      <c r="C3" s="195"/>
      <c r="D3" s="192"/>
      <c r="E3" s="190"/>
      <c r="F3" s="229"/>
      <c r="G3" s="229"/>
      <c r="H3" s="1"/>
      <c r="J3" s="197" t="s">
        <v>112</v>
      </c>
      <c r="K3" s="198"/>
      <c r="L3" s="198"/>
      <c r="M3" s="199"/>
    </row>
    <row r="4" spans="2:13" ht="24.95" customHeight="1" thickBot="1">
      <c r="B4" s="191" t="s">
        <v>23</v>
      </c>
      <c r="C4" s="195"/>
      <c r="D4" s="192"/>
      <c r="E4" s="190"/>
      <c r="F4" s="1"/>
      <c r="G4" s="1"/>
      <c r="H4" s="1"/>
      <c r="J4" s="200" t="s">
        <v>113</v>
      </c>
      <c r="K4" s="201"/>
      <c r="L4" s="201"/>
      <c r="M4" s="202"/>
    </row>
    <row r="5" spans="2:13" ht="24.95" customHeight="1" thickBot="1">
      <c r="B5" s="191" t="s">
        <v>2</v>
      </c>
      <c r="C5" s="195"/>
      <c r="D5" s="192"/>
      <c r="E5" s="196"/>
      <c r="F5" s="3"/>
      <c r="J5" s="200"/>
      <c r="K5" s="201"/>
      <c r="L5" s="201"/>
      <c r="M5" s="202"/>
    </row>
    <row r="6" spans="2:13" ht="25.5" customHeight="1" thickBot="1">
      <c r="B6" s="14"/>
      <c r="C6" s="14"/>
      <c r="D6" s="14"/>
      <c r="E6" s="14"/>
      <c r="F6" s="3"/>
      <c r="G6" s="2"/>
      <c r="J6" s="203"/>
      <c r="K6" s="204"/>
      <c r="L6" s="204"/>
      <c r="M6" s="205"/>
    </row>
    <row r="7" spans="2:13" ht="50.25" customHeight="1" thickBot="1">
      <c r="B7" s="15" t="s">
        <v>0</v>
      </c>
      <c r="C7" s="218" t="s">
        <v>1</v>
      </c>
      <c r="D7" s="219"/>
      <c r="E7" s="16" t="s">
        <v>5</v>
      </c>
      <c r="F7" s="17" t="s">
        <v>95</v>
      </c>
      <c r="G7" s="17" t="s">
        <v>10</v>
      </c>
      <c r="H7" s="18" t="s">
        <v>9</v>
      </c>
    </row>
    <row r="8" spans="2:13" ht="76.5" customHeight="1">
      <c r="B8" s="208" t="s">
        <v>20</v>
      </c>
      <c r="C8" s="216" t="s">
        <v>102</v>
      </c>
      <c r="D8" s="217"/>
      <c r="E8" s="77" t="s">
        <v>8</v>
      </c>
      <c r="F8" s="26">
        <v>10</v>
      </c>
      <c r="G8" s="27">
        <v>1</v>
      </c>
      <c r="H8" s="122">
        <f>F8*G8</f>
        <v>10</v>
      </c>
    </row>
    <row r="9" spans="2:13" ht="25.5" customHeight="1">
      <c r="B9" s="208"/>
      <c r="C9" s="184"/>
      <c r="D9" s="185" t="s">
        <v>131</v>
      </c>
      <c r="E9" s="213"/>
      <c r="F9" s="214"/>
      <c r="G9" s="214"/>
      <c r="H9" s="215"/>
    </row>
    <row r="10" spans="2:13" ht="38.25" customHeight="1">
      <c r="B10" s="208"/>
      <c r="C10" s="210" t="s">
        <v>117</v>
      </c>
      <c r="D10" s="189">
        <v>3</v>
      </c>
      <c r="E10" s="186" t="s">
        <v>121</v>
      </c>
      <c r="F10" s="28">
        <v>20</v>
      </c>
      <c r="G10" s="27">
        <v>1</v>
      </c>
      <c r="H10" s="122">
        <f>F10*G10</f>
        <v>20</v>
      </c>
    </row>
    <row r="11" spans="2:13" ht="38.25" customHeight="1">
      <c r="B11" s="208"/>
      <c r="C11" s="211"/>
      <c r="D11" s="189">
        <v>4</v>
      </c>
      <c r="E11" s="187" t="s">
        <v>121</v>
      </c>
      <c r="F11" s="29">
        <v>10</v>
      </c>
      <c r="G11" s="27">
        <v>1</v>
      </c>
      <c r="H11" s="123">
        <f>F11*G11</f>
        <v>10</v>
      </c>
    </row>
    <row r="12" spans="2:13" ht="38.25" customHeight="1">
      <c r="B12" s="208"/>
      <c r="C12" s="211"/>
      <c r="D12" s="189">
        <v>5</v>
      </c>
      <c r="E12" s="187" t="s">
        <v>121</v>
      </c>
      <c r="F12" s="30">
        <v>10</v>
      </c>
      <c r="G12" s="27">
        <v>1</v>
      </c>
      <c r="H12" s="123">
        <f>F12*G12</f>
        <v>10</v>
      </c>
    </row>
    <row r="13" spans="2:13" ht="38.25" customHeight="1" thickBot="1">
      <c r="B13" s="209"/>
      <c r="C13" s="212"/>
      <c r="D13" s="189">
        <v>6</v>
      </c>
      <c r="E13" s="188" t="s">
        <v>121</v>
      </c>
      <c r="F13" s="31">
        <v>10</v>
      </c>
      <c r="G13" s="27">
        <v>1</v>
      </c>
      <c r="H13" s="124">
        <f>F13*G13</f>
        <v>10</v>
      </c>
    </row>
    <row r="14" spans="2:13" ht="47.25" customHeight="1" thickBot="1">
      <c r="B14" s="206" t="s">
        <v>119</v>
      </c>
      <c r="C14" s="207"/>
      <c r="D14" s="207"/>
      <c r="E14" s="207"/>
      <c r="F14" s="78">
        <f>SUM(F8:F13)</f>
        <v>60</v>
      </c>
      <c r="G14" s="20" t="s">
        <v>118</v>
      </c>
      <c r="H14" s="21">
        <f>SUM(H8:H13)</f>
        <v>60</v>
      </c>
    </row>
    <row r="15" spans="2:13" ht="55.5" customHeight="1" thickBot="1">
      <c r="B15" s="19" t="s">
        <v>0</v>
      </c>
      <c r="C15" s="238" t="s">
        <v>1</v>
      </c>
      <c r="D15" s="239"/>
      <c r="E15" s="16" t="s">
        <v>5</v>
      </c>
      <c r="F15" s="17" t="s">
        <v>95</v>
      </c>
      <c r="G15" s="17" t="s">
        <v>10</v>
      </c>
      <c r="H15" s="18" t="s">
        <v>9</v>
      </c>
    </row>
    <row r="16" spans="2:13" ht="75" customHeight="1">
      <c r="B16" s="236" t="s">
        <v>22</v>
      </c>
      <c r="C16" s="240" t="s">
        <v>11</v>
      </c>
      <c r="D16" s="241"/>
      <c r="E16" s="22" t="s">
        <v>4</v>
      </c>
      <c r="F16" s="32">
        <v>8</v>
      </c>
      <c r="G16" s="33">
        <v>1</v>
      </c>
      <c r="H16" s="125">
        <f>F16*G16</f>
        <v>8</v>
      </c>
    </row>
    <row r="17" spans="2:9" ht="122.25" customHeight="1">
      <c r="B17" s="236"/>
      <c r="C17" s="242" t="s">
        <v>12</v>
      </c>
      <c r="D17" s="243"/>
      <c r="E17" s="23" t="s">
        <v>18</v>
      </c>
      <c r="F17" s="34">
        <v>8</v>
      </c>
      <c r="G17" s="33">
        <v>1</v>
      </c>
      <c r="H17" s="126">
        <f>F17*G17</f>
        <v>8</v>
      </c>
    </row>
    <row r="18" spans="2:9" ht="70.5" customHeight="1">
      <c r="B18" s="236"/>
      <c r="C18" s="242" t="s">
        <v>13</v>
      </c>
      <c r="D18" s="243"/>
      <c r="E18" s="24" t="s">
        <v>15</v>
      </c>
      <c r="F18" s="34">
        <v>8</v>
      </c>
      <c r="G18" s="33">
        <v>1</v>
      </c>
      <c r="H18" s="126">
        <f>F18*G18</f>
        <v>8</v>
      </c>
    </row>
    <row r="19" spans="2:9" ht="87.95" customHeight="1">
      <c r="B19" s="236"/>
      <c r="C19" s="242" t="s">
        <v>14</v>
      </c>
      <c r="D19" s="243"/>
      <c r="E19" s="24" t="s">
        <v>17</v>
      </c>
      <c r="F19" s="34">
        <v>8</v>
      </c>
      <c r="G19" s="33">
        <v>1</v>
      </c>
      <c r="H19" s="126">
        <f>F19*G19</f>
        <v>8</v>
      </c>
    </row>
    <row r="20" spans="2:9" ht="174" customHeight="1" thickBot="1">
      <c r="B20" s="236"/>
      <c r="C20" s="244" t="s">
        <v>21</v>
      </c>
      <c r="D20" s="245"/>
      <c r="E20" s="25" t="s">
        <v>16</v>
      </c>
      <c r="F20" s="35">
        <v>8</v>
      </c>
      <c r="G20" s="173">
        <v>1</v>
      </c>
      <c r="H20" s="174">
        <f>F20*G20</f>
        <v>8</v>
      </c>
    </row>
    <row r="21" spans="2:9" ht="48.75" customHeight="1" thickBot="1">
      <c r="B21" s="234" t="s">
        <v>120</v>
      </c>
      <c r="C21" s="235"/>
      <c r="D21" s="235"/>
      <c r="E21" s="235"/>
      <c r="F21" s="176">
        <f>SUM(F16:F20)</f>
        <v>40</v>
      </c>
      <c r="G21" s="175" t="s">
        <v>118</v>
      </c>
      <c r="H21" s="21">
        <f>SUM(H16:H20)</f>
        <v>40</v>
      </c>
    </row>
    <row r="22" spans="2:9" ht="59.25" customHeight="1" thickBot="1">
      <c r="B22" s="120"/>
      <c r="C22" s="121"/>
      <c r="D22" s="177"/>
      <c r="E22" s="121" t="s">
        <v>111</v>
      </c>
      <c r="F22" s="230" t="str">
        <f>IF(H23=0,"",IF(H23&gt;50,"Rendimento superiore alla soglia minima",IF(H23&lt;50,"Rendimento insufficiente","")))</f>
        <v>Rendimento superiore alla soglia minima</v>
      </c>
      <c r="G22" s="231"/>
      <c r="H22" s="232"/>
    </row>
    <row r="23" spans="2:9" ht="51" customHeight="1" thickBot="1">
      <c r="B23" s="246"/>
      <c r="C23" s="247"/>
      <c r="D23" s="247"/>
      <c r="E23" s="247"/>
      <c r="F23" s="247"/>
      <c r="G23" s="169" t="s">
        <v>19</v>
      </c>
      <c r="H23" s="170">
        <f>H14+H21</f>
        <v>100</v>
      </c>
    </row>
    <row r="24" spans="2:9" ht="51" customHeight="1">
      <c r="B24" s="248" t="s">
        <v>24</v>
      </c>
      <c r="C24" s="249"/>
      <c r="D24" s="249"/>
      <c r="E24" s="249"/>
      <c r="F24" s="249"/>
      <c r="G24" s="250"/>
      <c r="H24" s="251"/>
      <c r="I24" s="13"/>
    </row>
    <row r="25" spans="2:9" ht="25.5" customHeight="1">
      <c r="B25" s="224" t="s">
        <v>6</v>
      </c>
      <c r="C25" s="225"/>
      <c r="D25" s="225"/>
      <c r="E25" s="225"/>
      <c r="F25" s="225"/>
      <c r="G25" s="225"/>
      <c r="H25" s="226"/>
    </row>
    <row r="26" spans="2:9" ht="45.75" customHeight="1">
      <c r="B26" s="221"/>
      <c r="C26" s="222"/>
      <c r="D26" s="222"/>
      <c r="E26" s="222"/>
      <c r="F26" s="222"/>
      <c r="G26" s="222"/>
      <c r="H26" s="223"/>
    </row>
    <row r="27" spans="2:9" ht="25.5" customHeight="1">
      <c r="B27" s="224" t="s">
        <v>7</v>
      </c>
      <c r="C27" s="225"/>
      <c r="D27" s="225"/>
      <c r="E27" s="225"/>
      <c r="F27" s="225"/>
      <c r="G27" s="225"/>
      <c r="H27" s="226"/>
    </row>
    <row r="28" spans="2:9" ht="45" customHeight="1">
      <c r="B28" s="221"/>
      <c r="C28" s="222"/>
      <c r="D28" s="222"/>
      <c r="E28" s="222"/>
      <c r="F28" s="222"/>
      <c r="G28" s="222"/>
      <c r="H28" s="223"/>
    </row>
    <row r="29" spans="2:9" ht="60.75" customHeight="1">
      <c r="B29" s="237" t="s">
        <v>26</v>
      </c>
      <c r="C29" s="237"/>
      <c r="D29" s="237"/>
      <c r="E29" s="233" t="s">
        <v>87</v>
      </c>
      <c r="F29" s="233"/>
      <c r="G29" s="233"/>
      <c r="H29" s="233"/>
    </row>
    <row r="30" spans="2:9" ht="61.5" customHeight="1">
      <c r="B30" s="4"/>
      <c r="C30" s="5"/>
      <c r="D30" s="5"/>
      <c r="E30" s="220" t="s">
        <v>25</v>
      </c>
      <c r="F30" s="220"/>
      <c r="G30" s="220"/>
      <c r="H30" s="220"/>
    </row>
    <row r="31" spans="2:9" ht="99.75" customHeight="1">
      <c r="B31" s="4"/>
      <c r="C31" s="4"/>
      <c r="D31" s="4"/>
      <c r="E31" s="4"/>
      <c r="F31" s="9"/>
    </row>
    <row r="32" spans="2:9">
      <c r="B32" s="6"/>
      <c r="C32" s="6"/>
      <c r="D32" s="6"/>
      <c r="E32" s="6"/>
      <c r="F32" s="10"/>
    </row>
    <row r="33" spans="2:5">
      <c r="B33" s="12"/>
      <c r="C33" s="7"/>
      <c r="D33" s="7"/>
      <c r="E33" s="7"/>
    </row>
  </sheetData>
  <sheetProtection selectLockedCells="1"/>
  <mergeCells count="28">
    <mergeCell ref="C20:D20"/>
    <mergeCell ref="B23:F23"/>
    <mergeCell ref="B24:H24"/>
    <mergeCell ref="B26:H26"/>
    <mergeCell ref="E30:H30"/>
    <mergeCell ref="B28:H28"/>
    <mergeCell ref="B25:H25"/>
    <mergeCell ref="B27:H27"/>
    <mergeCell ref="F2:G2"/>
    <mergeCell ref="F3:G3"/>
    <mergeCell ref="F22:H22"/>
    <mergeCell ref="E29:H29"/>
    <mergeCell ref="B21:E21"/>
    <mergeCell ref="B16:B20"/>
    <mergeCell ref="B29:D29"/>
    <mergeCell ref="C15:D15"/>
    <mergeCell ref="C16:D16"/>
    <mergeCell ref="C17:D17"/>
    <mergeCell ref="C18:D18"/>
    <mergeCell ref="C19:D19"/>
    <mergeCell ref="J3:M3"/>
    <mergeCell ref="J4:M6"/>
    <mergeCell ref="B14:E14"/>
    <mergeCell ref="B8:B13"/>
    <mergeCell ref="C10:C13"/>
    <mergeCell ref="E9:H9"/>
    <mergeCell ref="C8:D8"/>
    <mergeCell ref="C7:D7"/>
  </mergeCells>
  <phoneticPr fontId="0" type="noConversion"/>
  <conditionalFormatting sqref="I24">
    <cfRule type="cellIs" dxfId="2" priority="3" stopIfTrue="1" operator="equal">
      <formula>"Insufficiente rendimento art. 55-quater, comma 1, lett. f-quinquies D. Lgs n. 165/2001"</formula>
    </cfRule>
  </conditionalFormatting>
  <conditionalFormatting sqref="F22">
    <cfRule type="cellIs" dxfId="1" priority="1" stopIfTrue="1" operator="equal">
      <formula>"Rendimento insufficiente"</formula>
    </cfRule>
    <cfRule type="cellIs" dxfId="0" priority="2" stopIfTrue="1" operator="equal">
      <formula>"Rendimento superiore alla soglia minima"</formula>
    </cfRule>
  </conditionalFormatting>
  <printOptions horizontalCentered="1"/>
  <pageMargins left="0.12000000000000001" right="0.19" top="0.84999999999999987" bottom="0.2" header="0.12000000000000001" footer="0.16"/>
  <pageSetup paperSize="9" scale="52" firstPageNumber="0" orientation="portrait" horizontalDpi="300" verticalDpi="300" r:id="rId1"/>
  <headerFooter alignWithMargins="0">
    <oddHeader>&amp;C&amp;"Calibri,Grassetto"&amp;14&amp;K000000Scheda di valutazione della performance individuale 
-  Dirigenti - titolari di P.O.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Normal="100" workbookViewId="0">
      <selection activeCell="C19" sqref="C19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1.85546875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'!E10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35"/>
      <c r="V5" s="435"/>
      <c r="W5" s="435"/>
      <c r="X5" s="435"/>
      <c r="Y5" s="436"/>
      <c r="Z5" s="440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37"/>
      <c r="U6" s="438"/>
      <c r="V6" s="438"/>
      <c r="W6" s="438"/>
      <c r="X6" s="438"/>
      <c r="Y6" s="439"/>
      <c r="Z6" s="442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09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s="171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172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s="17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s="171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281" t="s">
        <v>116</v>
      </c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4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5"/>
    </row>
    <row r="69" spans="1:36" ht="14.25">
      <c r="B69" s="74"/>
      <c r="C69" s="74"/>
    </row>
  </sheetData>
  <mergeCells count="131">
    <mergeCell ref="C8:C9"/>
    <mergeCell ref="D8:M9"/>
    <mergeCell ref="R9:AC9"/>
    <mergeCell ref="R10:U10"/>
    <mergeCell ref="V10:Y10"/>
    <mergeCell ref="Z10:AC10"/>
    <mergeCell ref="D3:M3"/>
    <mergeCell ref="C4:C5"/>
    <mergeCell ref="D4:M5"/>
    <mergeCell ref="T4:AA4"/>
    <mergeCell ref="T5:Y6"/>
    <mergeCell ref="Z5:AA6"/>
    <mergeCell ref="C6:C7"/>
    <mergeCell ref="D6:M7"/>
    <mergeCell ref="T7:Y7"/>
    <mergeCell ref="Z7:AA7"/>
    <mergeCell ref="D11:M11"/>
    <mergeCell ref="R11:U11"/>
    <mergeCell ref="V11:Y11"/>
    <mergeCell ref="Z11:AC11"/>
    <mergeCell ref="D12:M12"/>
    <mergeCell ref="D13:M13"/>
    <mergeCell ref="R13:AC13"/>
    <mergeCell ref="U14:W14"/>
    <mergeCell ref="X14:Z14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B42:B44"/>
    <mergeCell ref="C42:E44"/>
    <mergeCell ref="F42:F44"/>
    <mergeCell ref="G42:G44"/>
    <mergeCell ref="H42:H44"/>
    <mergeCell ref="R41:S41"/>
    <mergeCell ref="F40:F41"/>
    <mergeCell ref="G40:G41"/>
    <mergeCell ref="H40:H41"/>
    <mergeCell ref="I40:AG40"/>
    <mergeCell ref="J41:K41"/>
    <mergeCell ref="L41:M41"/>
    <mergeCell ref="N41:O41"/>
    <mergeCell ref="P41:Q41"/>
    <mergeCell ref="AF41:AG41"/>
    <mergeCell ref="T41:U41"/>
    <mergeCell ref="V41:W41"/>
    <mergeCell ref="X41:Y41"/>
    <mergeCell ref="AD41:AE41"/>
    <mergeCell ref="Z41:AA41"/>
    <mergeCell ref="F54:F56"/>
    <mergeCell ref="G54:G56"/>
    <mergeCell ref="H54:H56"/>
    <mergeCell ref="G45:G47"/>
    <mergeCell ref="H45:H47"/>
    <mergeCell ref="B48:B50"/>
    <mergeCell ref="C48:E50"/>
    <mergeCell ref="F48:F50"/>
    <mergeCell ref="G48:G50"/>
    <mergeCell ref="H48:H50"/>
    <mergeCell ref="B45:B47"/>
    <mergeCell ref="C45:E47"/>
    <mergeCell ref="F45:F47"/>
    <mergeCell ref="B2:D2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B51:B53"/>
    <mergeCell ref="C51:E53"/>
    <mergeCell ref="F51:F53"/>
    <mergeCell ref="G51:G53"/>
    <mergeCell ref="H51:H53"/>
    <mergeCell ref="AB41:AC41"/>
    <mergeCell ref="B40:B41"/>
    <mergeCell ref="C40:E41"/>
    <mergeCell ref="B54:B56"/>
    <mergeCell ref="C54:E56"/>
  </mergeCells>
  <dataValidations count="3">
    <dataValidation type="list" allowBlank="1" showInputMessage="1" showErrorMessage="1" sqref="Z7:AA7 Z5">
      <formula1>$AJ$5:$AJ$7</formula1>
    </dataValidation>
    <dataValidation type="list" allowBlank="1" showInputMessage="1" showErrorMessage="1" sqref="H45:H59">
      <formula1>$AJ$40:$AJ$42</formula1>
    </dataValidation>
    <dataValidation type="list" allowBlank="1" showInputMessage="1" showErrorMessage="1" sqref="H42:H44">
      <formula1>$AJ$39:$AJ$42</formula1>
    </dataValidation>
  </dataValidation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Normal="100" workbookViewId="0">
      <selection activeCell="B2" sqref="B2:AI2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2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'!E11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56"/>
      <c r="V5" s="456"/>
      <c r="W5" s="456"/>
      <c r="X5" s="456"/>
      <c r="Y5" s="457"/>
      <c r="Z5" s="454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58"/>
      <c r="U6" s="459"/>
      <c r="V6" s="459"/>
      <c r="W6" s="459"/>
      <c r="X6" s="459"/>
      <c r="Y6" s="460"/>
      <c r="Z6" s="455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11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73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462" t="s">
        <v>116</v>
      </c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3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5"/>
    </row>
    <row r="69" spans="1:36" ht="14.25">
      <c r="B69" s="74"/>
      <c r="C69" s="74"/>
    </row>
  </sheetData>
  <mergeCells count="131">
    <mergeCell ref="D11:M11"/>
    <mergeCell ref="R11:U11"/>
    <mergeCell ref="V11:Y11"/>
    <mergeCell ref="Z11:AC11"/>
    <mergeCell ref="D12:M12"/>
    <mergeCell ref="D13:M13"/>
    <mergeCell ref="R13:AC13"/>
    <mergeCell ref="C6:C7"/>
    <mergeCell ref="D6:M7"/>
    <mergeCell ref="C8:C9"/>
    <mergeCell ref="D8:M9"/>
    <mergeCell ref="R9:AC9"/>
    <mergeCell ref="R10:U10"/>
    <mergeCell ref="V10:Y10"/>
    <mergeCell ref="Z10:AC10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U14:W14"/>
    <mergeCell ref="X14:Z14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AD41:AE41"/>
    <mergeCell ref="AF41:AG41"/>
    <mergeCell ref="B42:B44"/>
    <mergeCell ref="C42:E44"/>
    <mergeCell ref="F42:F44"/>
    <mergeCell ref="G42:G44"/>
    <mergeCell ref="H42:H44"/>
    <mergeCell ref="R41:S41"/>
    <mergeCell ref="T41:U41"/>
    <mergeCell ref="V41:W41"/>
    <mergeCell ref="X41:Y41"/>
    <mergeCell ref="Z41:AA41"/>
    <mergeCell ref="AB41:AC41"/>
    <mergeCell ref="B40:B41"/>
    <mergeCell ref="C40:E41"/>
    <mergeCell ref="F40:F41"/>
    <mergeCell ref="G40:G41"/>
    <mergeCell ref="H40:H41"/>
    <mergeCell ref="I40:AG40"/>
    <mergeCell ref="J41:K41"/>
    <mergeCell ref="L41:M41"/>
    <mergeCell ref="N41:O41"/>
    <mergeCell ref="P41:Q41"/>
    <mergeCell ref="B45:B47"/>
    <mergeCell ref="C45:E47"/>
    <mergeCell ref="F45:F47"/>
    <mergeCell ref="G45:G47"/>
    <mergeCell ref="H45:H47"/>
    <mergeCell ref="B48:B50"/>
    <mergeCell ref="C48:E50"/>
    <mergeCell ref="F48:F50"/>
    <mergeCell ref="G48:G50"/>
    <mergeCell ref="H48:H50"/>
    <mergeCell ref="B51:B53"/>
    <mergeCell ref="C51:E53"/>
    <mergeCell ref="F51:F53"/>
    <mergeCell ref="G51:G53"/>
    <mergeCell ref="H51:H53"/>
    <mergeCell ref="B54:B56"/>
    <mergeCell ref="C54:E56"/>
    <mergeCell ref="F54:F56"/>
    <mergeCell ref="G54:G56"/>
    <mergeCell ref="H54:H56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T7:Y7"/>
    <mergeCell ref="Z7:AA7"/>
    <mergeCell ref="B2:D2"/>
    <mergeCell ref="Z5:AA6"/>
    <mergeCell ref="T5:Y6"/>
    <mergeCell ref="T4:AA4"/>
    <mergeCell ref="D3:M3"/>
    <mergeCell ref="C4:C5"/>
    <mergeCell ref="D4:M5"/>
  </mergeCells>
  <dataValidations count="3">
    <dataValidation type="list" allowBlank="1" showInputMessage="1" showErrorMessage="1" sqref="H42:H44">
      <formula1>$AJ$39:$AJ$42</formula1>
    </dataValidation>
    <dataValidation type="list" allowBlank="1" showInputMessage="1" showErrorMessage="1" sqref="H45:H59">
      <formula1>$AJ$40:$AJ$42</formula1>
    </dataValidation>
    <dataValidation type="list" allowBlank="1" showInputMessage="1" showErrorMessage="1" sqref="Z7:AA7 Z5">
      <formula1>$AJ$5:$AJ$7</formula1>
    </dataValidation>
  </dataValidation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Normal="100" workbookViewId="0">
      <selection activeCell="B2" sqref="B2:AI2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2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'!E12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35"/>
      <c r="V5" s="435"/>
      <c r="W5" s="435"/>
      <c r="X5" s="435"/>
      <c r="Y5" s="436"/>
      <c r="Z5" s="440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37"/>
      <c r="U6" s="438"/>
      <c r="V6" s="438"/>
      <c r="W6" s="438"/>
      <c r="X6" s="438"/>
      <c r="Y6" s="439"/>
      <c r="Z6" s="442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09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73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462" t="s">
        <v>116</v>
      </c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3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5"/>
    </row>
    <row r="69" spans="1:36" ht="14.25">
      <c r="B69" s="74"/>
      <c r="C69" s="74"/>
    </row>
  </sheetData>
  <mergeCells count="131">
    <mergeCell ref="C8:C9"/>
    <mergeCell ref="D8:M9"/>
    <mergeCell ref="R9:AC9"/>
    <mergeCell ref="R10:U10"/>
    <mergeCell ref="V10:Y10"/>
    <mergeCell ref="Z10:AC10"/>
    <mergeCell ref="D3:M3"/>
    <mergeCell ref="C4:C5"/>
    <mergeCell ref="D4:M5"/>
    <mergeCell ref="T4:AA4"/>
    <mergeCell ref="T5:Y6"/>
    <mergeCell ref="Z5:AA6"/>
    <mergeCell ref="C6:C7"/>
    <mergeCell ref="D6:M7"/>
    <mergeCell ref="T7:Y7"/>
    <mergeCell ref="Z7:AA7"/>
    <mergeCell ref="D11:M11"/>
    <mergeCell ref="R11:U11"/>
    <mergeCell ref="V11:Y11"/>
    <mergeCell ref="Z11:AC11"/>
    <mergeCell ref="D12:M12"/>
    <mergeCell ref="D13:M13"/>
    <mergeCell ref="R13:AC13"/>
    <mergeCell ref="U14:W14"/>
    <mergeCell ref="X14:Z14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B42:B44"/>
    <mergeCell ref="C42:E44"/>
    <mergeCell ref="F42:F44"/>
    <mergeCell ref="G42:G44"/>
    <mergeCell ref="H42:H44"/>
    <mergeCell ref="R41:S41"/>
    <mergeCell ref="F40:F41"/>
    <mergeCell ref="G40:G41"/>
    <mergeCell ref="H40:H41"/>
    <mergeCell ref="I40:AG40"/>
    <mergeCell ref="J41:K41"/>
    <mergeCell ref="L41:M41"/>
    <mergeCell ref="N41:O41"/>
    <mergeCell ref="P41:Q41"/>
    <mergeCell ref="AF41:AG41"/>
    <mergeCell ref="T41:U41"/>
    <mergeCell ref="V41:W41"/>
    <mergeCell ref="X41:Y41"/>
    <mergeCell ref="AD41:AE41"/>
    <mergeCell ref="Z41:AA41"/>
    <mergeCell ref="F54:F56"/>
    <mergeCell ref="G54:G56"/>
    <mergeCell ref="H54:H56"/>
    <mergeCell ref="G45:G47"/>
    <mergeCell ref="H45:H47"/>
    <mergeCell ref="B48:B50"/>
    <mergeCell ref="C48:E50"/>
    <mergeCell ref="F48:F50"/>
    <mergeCell ref="G48:G50"/>
    <mergeCell ref="H48:H50"/>
    <mergeCell ref="B45:B47"/>
    <mergeCell ref="C45:E47"/>
    <mergeCell ref="F45:F47"/>
    <mergeCell ref="B2:D2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B51:B53"/>
    <mergeCell ref="C51:E53"/>
    <mergeCell ref="F51:F53"/>
    <mergeCell ref="G51:G53"/>
    <mergeCell ref="H51:H53"/>
    <mergeCell ref="AB41:AC41"/>
    <mergeCell ref="B40:B41"/>
    <mergeCell ref="C40:E41"/>
    <mergeCell ref="B54:B56"/>
    <mergeCell ref="C54:E56"/>
  </mergeCells>
  <dataValidations count="3">
    <dataValidation type="list" allowBlank="1" showInputMessage="1" showErrorMessage="1" sqref="Z7:AA7 Z5">
      <formula1>$AJ$5:$AJ$7</formula1>
    </dataValidation>
    <dataValidation type="list" allowBlank="1" showInputMessage="1" showErrorMessage="1" sqref="H45:H59">
      <formula1>$AJ$40:$AJ$42</formula1>
    </dataValidation>
    <dataValidation type="list" allowBlank="1" showInputMessage="1" showErrorMessage="1" sqref="H42:H44">
      <formula1>$AJ$39:$AJ$42</formula1>
    </dataValidation>
  </dataValidation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Normal="100" workbookViewId="0">
      <selection activeCell="D3" sqref="D3:M3"/>
    </sheetView>
  </sheetViews>
  <sheetFormatPr defaultRowHeight="12.75"/>
  <cols>
    <col min="1" max="1" width="1.5703125" customWidth="1"/>
    <col min="2" max="2" width="3.5703125" customWidth="1"/>
    <col min="3" max="3" width="33" customWidth="1"/>
    <col min="4" max="4" width="12.85546875" customWidth="1"/>
    <col min="5" max="5" width="7.42578125" customWidth="1"/>
    <col min="6" max="6" width="15.140625" customWidth="1"/>
    <col min="7" max="7" width="13" customWidth="1"/>
    <col min="8" max="8" width="13.42578125" customWidth="1"/>
    <col min="9" max="9" width="9.140625" customWidth="1"/>
    <col min="10" max="33" width="2.7109375" customWidth="1"/>
    <col min="34" max="34" width="4" customWidth="1"/>
    <col min="35" max="35" width="2" customWidth="1"/>
    <col min="36" max="36" width="9.140625" hidden="1" customWidth="1"/>
    <col min="37" max="37" width="1.5703125" customWidth="1"/>
  </cols>
  <sheetData>
    <row r="1" spans="1:36" ht="13.5" thickBot="1"/>
    <row r="2" spans="1:36" ht="21" thickBot="1">
      <c r="A2" s="37"/>
      <c r="B2" s="252" t="s">
        <v>130</v>
      </c>
      <c r="C2" s="253"/>
      <c r="D2" s="253"/>
      <c r="E2" s="183"/>
      <c r="F2" s="178" t="s">
        <v>129</v>
      </c>
      <c r="G2" s="181" t="str">
        <f>'scheda apo '!E13</f>
        <v>Obiettivo ....</v>
      </c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2"/>
      <c r="AJ2" s="38"/>
    </row>
    <row r="3" spans="1:36" ht="13.5" thickBot="1">
      <c r="A3" s="37"/>
      <c r="B3" s="88"/>
      <c r="C3" s="39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89"/>
    </row>
    <row r="4" spans="1:36" ht="12.75" customHeight="1">
      <c r="A4" s="40"/>
      <c r="B4" s="88"/>
      <c r="C4" s="426" t="s">
        <v>27</v>
      </c>
      <c r="D4" s="428"/>
      <c r="E4" s="429"/>
      <c r="F4" s="429"/>
      <c r="G4" s="429"/>
      <c r="H4" s="429"/>
      <c r="I4" s="429"/>
      <c r="J4" s="429"/>
      <c r="K4" s="429"/>
      <c r="L4" s="429"/>
      <c r="M4" s="430"/>
      <c r="N4" s="40"/>
      <c r="O4" s="40"/>
      <c r="P4" s="40"/>
      <c r="Q4" s="40"/>
      <c r="T4" s="413" t="s">
        <v>28</v>
      </c>
      <c r="U4" s="414"/>
      <c r="V4" s="414"/>
      <c r="W4" s="414"/>
      <c r="X4" s="414"/>
      <c r="Y4" s="414"/>
      <c r="Z4" s="414"/>
      <c r="AA4" s="415"/>
      <c r="AI4" s="89"/>
    </row>
    <row r="5" spans="1:36" ht="25.5" customHeight="1">
      <c r="B5" s="88"/>
      <c r="C5" s="427"/>
      <c r="D5" s="431"/>
      <c r="E5" s="432"/>
      <c r="F5" s="432"/>
      <c r="G5" s="432"/>
      <c r="H5" s="432"/>
      <c r="I5" s="432"/>
      <c r="J5" s="432"/>
      <c r="K5" s="432"/>
      <c r="L5" s="432"/>
      <c r="M5" s="433"/>
      <c r="N5" s="40"/>
      <c r="O5" s="40"/>
      <c r="P5" s="40"/>
      <c r="Q5" s="40"/>
      <c r="T5" s="434" t="s">
        <v>84</v>
      </c>
      <c r="U5" s="435"/>
      <c r="V5" s="435"/>
      <c r="W5" s="435"/>
      <c r="X5" s="435"/>
      <c r="Y5" s="436"/>
      <c r="Z5" s="440" t="s">
        <v>80</v>
      </c>
      <c r="AA5" s="441"/>
      <c r="AI5" s="89"/>
      <c r="AJ5" t="s">
        <v>80</v>
      </c>
    </row>
    <row r="6" spans="1:36" ht="20.25" customHeight="1">
      <c r="B6" s="88"/>
      <c r="C6" s="444" t="s">
        <v>29</v>
      </c>
      <c r="D6" s="445"/>
      <c r="E6" s="446"/>
      <c r="F6" s="446"/>
      <c r="G6" s="446"/>
      <c r="H6" s="446"/>
      <c r="I6" s="446"/>
      <c r="J6" s="446"/>
      <c r="K6" s="446"/>
      <c r="L6" s="446"/>
      <c r="M6" s="447"/>
      <c r="N6" s="40"/>
      <c r="O6" s="40"/>
      <c r="P6" s="40"/>
      <c r="Q6" s="40"/>
      <c r="T6" s="437"/>
      <c r="U6" s="438"/>
      <c r="V6" s="438"/>
      <c r="W6" s="438"/>
      <c r="X6" s="438"/>
      <c r="Y6" s="439"/>
      <c r="Z6" s="442"/>
      <c r="AA6" s="443"/>
      <c r="AI6" s="89"/>
      <c r="AJ6" t="s">
        <v>78</v>
      </c>
    </row>
    <row r="7" spans="1:36" ht="40.5" customHeight="1" thickBot="1">
      <c r="B7" s="88"/>
      <c r="C7" s="427"/>
      <c r="D7" s="448"/>
      <c r="E7" s="449"/>
      <c r="F7" s="449"/>
      <c r="G7" s="449"/>
      <c r="H7" s="449"/>
      <c r="I7" s="449"/>
      <c r="J7" s="449"/>
      <c r="K7" s="449"/>
      <c r="L7" s="449"/>
      <c r="M7" s="450"/>
      <c r="N7" s="40"/>
      <c r="O7" s="40"/>
      <c r="P7" s="40"/>
      <c r="Q7" s="40"/>
      <c r="T7" s="451" t="s">
        <v>30</v>
      </c>
      <c r="U7" s="452"/>
      <c r="V7" s="452"/>
      <c r="W7" s="452"/>
      <c r="X7" s="452"/>
      <c r="Y7" s="453"/>
      <c r="Z7" s="409" t="s">
        <v>80</v>
      </c>
      <c r="AA7" s="412"/>
      <c r="AI7" s="89"/>
      <c r="AJ7" t="s">
        <v>79</v>
      </c>
    </row>
    <row r="8" spans="1:36" ht="13.5" thickBot="1">
      <c r="B8" s="88"/>
      <c r="C8" s="416" t="s">
        <v>128</v>
      </c>
      <c r="D8" s="418"/>
      <c r="E8" s="419"/>
      <c r="F8" s="419"/>
      <c r="G8" s="419"/>
      <c r="H8" s="419"/>
      <c r="I8" s="419"/>
      <c r="J8" s="419"/>
      <c r="K8" s="419"/>
      <c r="L8" s="419"/>
      <c r="M8" s="420"/>
      <c r="N8" s="40"/>
      <c r="O8" s="40"/>
      <c r="P8" s="40"/>
      <c r="Q8" s="40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89"/>
    </row>
    <row r="9" spans="1:36">
      <c r="B9" s="88"/>
      <c r="C9" s="417"/>
      <c r="D9" s="421"/>
      <c r="E9" s="422"/>
      <c r="F9" s="422"/>
      <c r="G9" s="422"/>
      <c r="H9" s="422"/>
      <c r="I9" s="422"/>
      <c r="J9" s="422"/>
      <c r="K9" s="422"/>
      <c r="L9" s="422"/>
      <c r="M9" s="423"/>
      <c r="N9" s="40"/>
      <c r="O9" s="40"/>
      <c r="P9" s="40"/>
      <c r="Q9" s="40"/>
      <c r="R9" s="413" t="s">
        <v>31</v>
      </c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5"/>
      <c r="AD9" s="40"/>
      <c r="AE9" s="40"/>
      <c r="AF9" s="40"/>
      <c r="AG9" s="40"/>
      <c r="AH9" s="40"/>
      <c r="AI9" s="89"/>
    </row>
    <row r="10" spans="1:36">
      <c r="B10" s="88"/>
      <c r="C10" s="80" t="s">
        <v>32</v>
      </c>
      <c r="D10" s="81"/>
      <c r="E10" s="82"/>
      <c r="F10" s="83"/>
      <c r="G10" s="82"/>
      <c r="H10" s="82"/>
      <c r="I10" s="82"/>
      <c r="J10" s="82"/>
      <c r="K10" s="82"/>
      <c r="L10" s="82"/>
      <c r="M10" s="84"/>
      <c r="N10" s="40"/>
      <c r="O10" s="40"/>
      <c r="P10" s="40"/>
      <c r="Q10" s="40"/>
      <c r="R10" s="424" t="s">
        <v>77</v>
      </c>
      <c r="S10" s="403"/>
      <c r="T10" s="403"/>
      <c r="U10" s="356"/>
      <c r="V10" s="355" t="s">
        <v>77</v>
      </c>
      <c r="W10" s="403"/>
      <c r="X10" s="403"/>
      <c r="Y10" s="356"/>
      <c r="Z10" s="355" t="s">
        <v>73</v>
      </c>
      <c r="AA10" s="403"/>
      <c r="AB10" s="403"/>
      <c r="AC10" s="404"/>
      <c r="AD10" s="40"/>
      <c r="AE10" s="40"/>
      <c r="AF10" s="40"/>
      <c r="AG10" s="40"/>
      <c r="AH10" s="40"/>
      <c r="AI10" s="89"/>
    </row>
    <row r="11" spans="1:36" ht="15.75" thickBot="1">
      <c r="B11" s="90"/>
      <c r="C11" s="80" t="s">
        <v>33</v>
      </c>
      <c r="D11" s="405"/>
      <c r="E11" s="406"/>
      <c r="F11" s="406"/>
      <c r="G11" s="406"/>
      <c r="H11" s="406"/>
      <c r="I11" s="406"/>
      <c r="J11" s="406"/>
      <c r="K11" s="406"/>
      <c r="L11" s="406"/>
      <c r="M11" s="407"/>
      <c r="N11" s="40"/>
      <c r="O11" s="40"/>
      <c r="P11" s="40"/>
      <c r="Q11" s="40"/>
      <c r="R11" s="408">
        <v>0</v>
      </c>
      <c r="S11" s="409"/>
      <c r="T11" s="409"/>
      <c r="U11" s="410"/>
      <c r="V11" s="411">
        <v>0</v>
      </c>
      <c r="W11" s="409"/>
      <c r="X11" s="409"/>
      <c r="Y11" s="410"/>
      <c r="Z11" s="411">
        <v>0</v>
      </c>
      <c r="AA11" s="409"/>
      <c r="AB11" s="409"/>
      <c r="AC11" s="412"/>
      <c r="AD11" s="40"/>
      <c r="AE11" s="40"/>
      <c r="AF11" s="40"/>
      <c r="AG11" s="40"/>
      <c r="AH11" s="40"/>
      <c r="AI11" s="89"/>
    </row>
    <row r="12" spans="1:36" ht="15.75" thickBot="1">
      <c r="B12" s="90"/>
      <c r="C12" s="42" t="s">
        <v>34</v>
      </c>
      <c r="D12" s="405"/>
      <c r="E12" s="406"/>
      <c r="F12" s="406"/>
      <c r="G12" s="406"/>
      <c r="H12" s="406"/>
      <c r="I12" s="406"/>
      <c r="J12" s="406"/>
      <c r="K12" s="406"/>
      <c r="L12" s="406"/>
      <c r="M12" s="407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89"/>
    </row>
    <row r="13" spans="1:36" ht="25.5">
      <c r="B13" s="91"/>
      <c r="C13" s="44" t="s">
        <v>35</v>
      </c>
      <c r="D13" s="405"/>
      <c r="E13" s="406"/>
      <c r="F13" s="406"/>
      <c r="G13" s="406"/>
      <c r="H13" s="406"/>
      <c r="I13" s="406"/>
      <c r="J13" s="406"/>
      <c r="K13" s="406"/>
      <c r="L13" s="406"/>
      <c r="M13" s="407"/>
      <c r="N13" s="40"/>
      <c r="O13" s="40"/>
      <c r="P13" s="40"/>
      <c r="Q13" s="40"/>
      <c r="R13" s="413" t="s">
        <v>36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5"/>
      <c r="AD13" s="40"/>
      <c r="AE13" s="40"/>
      <c r="AF13" s="40"/>
      <c r="AG13" s="40"/>
      <c r="AH13" s="40"/>
      <c r="AI13" s="89"/>
    </row>
    <row r="14" spans="1:36" ht="15.75">
      <c r="B14" s="91"/>
      <c r="C14" s="395" t="s">
        <v>37</v>
      </c>
      <c r="D14" s="398"/>
      <c r="E14" s="399"/>
      <c r="F14" s="399"/>
      <c r="G14" s="399"/>
      <c r="H14" s="399"/>
      <c r="I14" s="399"/>
      <c r="J14" s="399"/>
      <c r="K14" s="399"/>
      <c r="L14" s="399"/>
      <c r="M14" s="400"/>
      <c r="N14" s="40"/>
      <c r="O14" s="40"/>
      <c r="P14" s="40"/>
      <c r="Q14" s="40"/>
      <c r="R14" s="45"/>
      <c r="S14" s="46"/>
      <c r="T14" s="47"/>
      <c r="U14" s="355" t="s">
        <v>73</v>
      </c>
      <c r="V14" s="403"/>
      <c r="W14" s="356"/>
      <c r="X14" s="355" t="s">
        <v>73</v>
      </c>
      <c r="Y14" s="403"/>
      <c r="Z14" s="356"/>
      <c r="AA14" s="355" t="s">
        <v>73</v>
      </c>
      <c r="AB14" s="403"/>
      <c r="AC14" s="404"/>
      <c r="AD14" s="40"/>
      <c r="AE14" s="40"/>
      <c r="AF14" s="40"/>
      <c r="AG14" s="40"/>
      <c r="AH14" s="40"/>
      <c r="AI14" s="89"/>
    </row>
    <row r="15" spans="1:36" ht="15.75">
      <c r="B15" s="91"/>
      <c r="C15" s="396"/>
      <c r="D15" s="401"/>
      <c r="E15" s="293"/>
      <c r="F15" s="293"/>
      <c r="G15" s="293"/>
      <c r="H15" s="293"/>
      <c r="I15" s="293"/>
      <c r="J15" s="293"/>
      <c r="K15" s="293"/>
      <c r="L15" s="293"/>
      <c r="M15" s="348"/>
      <c r="N15" s="40"/>
      <c r="O15" s="40"/>
      <c r="P15" s="40"/>
      <c r="Q15" s="40"/>
      <c r="R15" s="384" t="s">
        <v>38</v>
      </c>
      <c r="S15" s="385"/>
      <c r="T15" s="386"/>
      <c r="U15" s="363">
        <v>1</v>
      </c>
      <c r="V15" s="364"/>
      <c r="W15" s="387"/>
      <c r="X15" s="363"/>
      <c r="Y15" s="364"/>
      <c r="Z15" s="387"/>
      <c r="AA15" s="363"/>
      <c r="AB15" s="364"/>
      <c r="AC15" s="365"/>
      <c r="AD15" s="40"/>
      <c r="AE15" s="40"/>
      <c r="AF15" s="40"/>
      <c r="AG15" s="40"/>
      <c r="AH15" s="40"/>
      <c r="AI15" s="89"/>
    </row>
    <row r="16" spans="1:36" ht="16.5" thickBot="1">
      <c r="B16" s="91"/>
      <c r="C16" s="397"/>
      <c r="D16" s="402"/>
      <c r="E16" s="350"/>
      <c r="F16" s="350"/>
      <c r="G16" s="350"/>
      <c r="H16" s="350"/>
      <c r="I16" s="350"/>
      <c r="J16" s="350"/>
      <c r="K16" s="350"/>
      <c r="L16" s="350"/>
      <c r="M16" s="351"/>
      <c r="N16" s="40"/>
      <c r="O16" s="40"/>
      <c r="P16" s="40"/>
      <c r="Q16" s="40"/>
      <c r="R16" s="384" t="s">
        <v>39</v>
      </c>
      <c r="S16" s="385"/>
      <c r="T16" s="386"/>
      <c r="U16" s="363">
        <v>0</v>
      </c>
      <c r="V16" s="364"/>
      <c r="W16" s="387"/>
      <c r="X16" s="363"/>
      <c r="Y16" s="364"/>
      <c r="Z16" s="387"/>
      <c r="AA16" s="363"/>
      <c r="AB16" s="364"/>
      <c r="AC16" s="365"/>
      <c r="AD16" s="40"/>
      <c r="AE16" s="40"/>
      <c r="AF16" s="40"/>
      <c r="AG16" s="40"/>
      <c r="AH16" s="40"/>
      <c r="AI16" s="89"/>
    </row>
    <row r="17" spans="1:35" ht="21" thickBot="1">
      <c r="B17" s="91"/>
      <c r="C17" s="394"/>
      <c r="D17" s="394"/>
      <c r="E17" s="394"/>
      <c r="F17" s="48"/>
      <c r="G17" s="48"/>
      <c r="H17" s="48"/>
      <c r="I17" s="40"/>
      <c r="J17" s="40"/>
      <c r="K17" s="40"/>
      <c r="L17" s="40"/>
      <c r="M17" s="40"/>
      <c r="N17" s="49"/>
      <c r="O17" s="49"/>
      <c r="P17" s="49"/>
      <c r="Q17" s="49"/>
      <c r="R17" s="384" t="s">
        <v>40</v>
      </c>
      <c r="S17" s="385"/>
      <c r="T17" s="386"/>
      <c r="U17" s="363">
        <v>2</v>
      </c>
      <c r="V17" s="364"/>
      <c r="W17" s="387"/>
      <c r="X17" s="363"/>
      <c r="Y17" s="364"/>
      <c r="Z17" s="387"/>
      <c r="AA17" s="363"/>
      <c r="AB17" s="364"/>
      <c r="AC17" s="365"/>
      <c r="AD17" s="36"/>
      <c r="AE17" s="36"/>
      <c r="AF17" s="40"/>
      <c r="AG17" s="40"/>
      <c r="AH17" s="40"/>
      <c r="AI17" s="89"/>
    </row>
    <row r="18" spans="1:35" ht="20.25">
      <c r="B18" s="91"/>
      <c r="C18" s="50"/>
      <c r="D18" s="381" t="s">
        <v>41</v>
      </c>
      <c r="E18" s="382"/>
      <c r="F18" s="382"/>
      <c r="G18" s="382"/>
      <c r="H18" s="382"/>
      <c r="I18" s="383"/>
      <c r="J18" s="43"/>
      <c r="K18" s="43"/>
      <c r="L18" s="43"/>
      <c r="M18" s="43"/>
      <c r="N18" s="49"/>
      <c r="O18" s="49"/>
      <c r="P18" s="49"/>
      <c r="Q18" s="49"/>
      <c r="R18" s="384" t="s">
        <v>42</v>
      </c>
      <c r="S18" s="385"/>
      <c r="T18" s="386"/>
      <c r="U18" s="363">
        <v>0</v>
      </c>
      <c r="V18" s="364"/>
      <c r="W18" s="387"/>
      <c r="X18" s="363"/>
      <c r="Y18" s="364"/>
      <c r="Z18" s="387"/>
      <c r="AA18" s="363"/>
      <c r="AB18" s="364"/>
      <c r="AC18" s="365"/>
      <c r="AD18" s="36"/>
      <c r="AE18" s="36"/>
      <c r="AF18" s="40"/>
      <c r="AG18" s="40"/>
      <c r="AH18" s="40"/>
      <c r="AI18" s="89"/>
    </row>
    <row r="19" spans="1:35" ht="15.75">
      <c r="A19" s="40"/>
      <c r="B19" s="92"/>
      <c r="C19" s="79"/>
      <c r="D19" s="388" t="s">
        <v>43</v>
      </c>
      <c r="E19" s="389"/>
      <c r="F19" s="389"/>
      <c r="G19" s="389" t="s">
        <v>44</v>
      </c>
      <c r="H19" s="389"/>
      <c r="I19" s="390"/>
      <c r="J19" s="43"/>
      <c r="K19" s="43"/>
      <c r="L19" s="43"/>
      <c r="M19" s="43"/>
      <c r="N19" s="43"/>
      <c r="O19" s="43"/>
      <c r="P19" s="43"/>
      <c r="Q19" s="43"/>
      <c r="R19" s="391" t="s">
        <v>45</v>
      </c>
      <c r="S19" s="392"/>
      <c r="T19" s="393"/>
      <c r="U19" s="363">
        <v>2</v>
      </c>
      <c r="V19" s="364"/>
      <c r="W19" s="387"/>
      <c r="X19" s="363"/>
      <c r="Y19" s="364"/>
      <c r="Z19" s="387"/>
      <c r="AA19" s="363"/>
      <c r="AB19" s="364"/>
      <c r="AC19" s="365"/>
      <c r="AD19" s="40"/>
      <c r="AE19" s="40"/>
      <c r="AF19" s="40"/>
      <c r="AG19" s="40"/>
      <c r="AH19" s="37"/>
      <c r="AI19" s="93"/>
    </row>
    <row r="20" spans="1:35" ht="21" thickBot="1">
      <c r="B20" s="366"/>
      <c r="C20" s="367"/>
      <c r="D20" s="368">
        <v>43110</v>
      </c>
      <c r="E20" s="369"/>
      <c r="F20" s="369"/>
      <c r="G20" s="369">
        <v>43403</v>
      </c>
      <c r="H20" s="369"/>
      <c r="I20" s="372"/>
      <c r="J20" s="75"/>
      <c r="K20" s="75"/>
      <c r="L20" s="75"/>
      <c r="M20" s="75"/>
      <c r="N20" s="36"/>
      <c r="O20" s="36"/>
      <c r="P20" s="36"/>
      <c r="Q20" s="36"/>
      <c r="R20" s="374" t="s">
        <v>46</v>
      </c>
      <c r="S20" s="375"/>
      <c r="T20" s="376"/>
      <c r="U20" s="377">
        <f>SUM(U15:W19)</f>
        <v>5</v>
      </c>
      <c r="V20" s="378"/>
      <c r="W20" s="379"/>
      <c r="X20" s="377">
        <f>SUM(X15:Z19)</f>
        <v>0</v>
      </c>
      <c r="Y20" s="378"/>
      <c r="Z20" s="379"/>
      <c r="AA20" s="377">
        <f>SUM(AA15:AC19)</f>
        <v>0</v>
      </c>
      <c r="AB20" s="378"/>
      <c r="AC20" s="380"/>
      <c r="AD20" s="40"/>
      <c r="AE20" s="40"/>
      <c r="AF20" s="40"/>
      <c r="AG20" s="40"/>
      <c r="AH20" s="40"/>
      <c r="AI20" s="89"/>
    </row>
    <row r="21" spans="1:35" ht="21" thickBot="1">
      <c r="B21" s="92"/>
      <c r="C21" s="79"/>
      <c r="D21" s="370"/>
      <c r="E21" s="371"/>
      <c r="F21" s="371"/>
      <c r="G21" s="371"/>
      <c r="H21" s="371"/>
      <c r="I21" s="373"/>
      <c r="J21" s="75"/>
      <c r="K21" s="75"/>
      <c r="L21" s="75"/>
      <c r="M21" s="75"/>
      <c r="N21" s="36"/>
      <c r="O21" s="36"/>
      <c r="P21" s="36"/>
      <c r="Q21" s="36"/>
      <c r="R21" s="51"/>
      <c r="S21" s="51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40"/>
      <c r="AE21" s="40"/>
      <c r="AF21" s="40"/>
      <c r="AG21" s="40"/>
      <c r="AH21" s="40"/>
      <c r="AI21" s="89"/>
    </row>
    <row r="22" spans="1:35" ht="6.75" customHeight="1" thickBot="1">
      <c r="B22" s="92"/>
      <c r="C22" s="79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36"/>
      <c r="O22" s="36"/>
      <c r="P22" s="36"/>
      <c r="Q22" s="36"/>
      <c r="R22" s="54"/>
      <c r="S22" s="54"/>
      <c r="T22" s="54"/>
      <c r="U22" s="55"/>
      <c r="V22" s="55"/>
      <c r="W22" s="55"/>
      <c r="X22" s="55"/>
      <c r="Y22" s="55"/>
      <c r="Z22" s="55"/>
      <c r="AA22" s="55"/>
      <c r="AB22" s="55"/>
      <c r="AC22" s="55"/>
      <c r="AD22" s="40"/>
      <c r="AE22" s="40"/>
      <c r="AF22" s="40"/>
      <c r="AG22" s="40"/>
      <c r="AH22" s="40"/>
      <c r="AI22" s="89"/>
    </row>
    <row r="23" spans="1:35" ht="16.5" thickBot="1">
      <c r="B23" s="92"/>
      <c r="C23" s="79"/>
      <c r="D23" s="341" t="s">
        <v>47</v>
      </c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40"/>
      <c r="AE23" s="40"/>
      <c r="AF23" s="40"/>
      <c r="AG23" s="40"/>
      <c r="AH23" s="40"/>
      <c r="AI23" s="89"/>
    </row>
    <row r="24" spans="1:35" ht="15.75">
      <c r="B24" s="92"/>
      <c r="C24" s="79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6"/>
      <c r="AD24" s="40"/>
      <c r="AE24" s="40"/>
      <c r="AF24" s="40"/>
      <c r="AG24" s="40"/>
      <c r="AH24" s="40"/>
      <c r="AI24" s="89"/>
    </row>
    <row r="25" spans="1:35" ht="15.75">
      <c r="B25" s="92"/>
      <c r="C25" s="79"/>
      <c r="D25" s="347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348"/>
      <c r="AD25" s="40"/>
      <c r="AE25" s="40"/>
      <c r="AF25" s="40"/>
      <c r="AG25" s="40"/>
      <c r="AH25" s="40"/>
      <c r="AI25" s="89"/>
    </row>
    <row r="26" spans="1:35" ht="15.75">
      <c r="B26" s="92"/>
      <c r="C26" s="79"/>
      <c r="D26" s="347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348"/>
      <c r="AD26" s="40"/>
      <c r="AE26" s="40"/>
      <c r="AF26" s="40"/>
      <c r="AG26" s="40"/>
      <c r="AH26" s="40"/>
      <c r="AI26" s="89"/>
    </row>
    <row r="27" spans="1:35" ht="15.75">
      <c r="B27" s="92"/>
      <c r="C27" s="79"/>
      <c r="D27" s="347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348"/>
      <c r="AD27" s="40"/>
      <c r="AE27" s="40"/>
      <c r="AF27" s="40"/>
      <c r="AG27" s="40"/>
      <c r="AH27" s="40"/>
      <c r="AI27" s="89"/>
    </row>
    <row r="28" spans="1:35" ht="16.5" thickBot="1">
      <c r="B28" s="92"/>
      <c r="C28" s="79"/>
      <c r="D28" s="349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1"/>
      <c r="AD28" s="40"/>
      <c r="AE28" s="40"/>
      <c r="AF28" s="40"/>
      <c r="AG28" s="40"/>
      <c r="AH28" s="40"/>
      <c r="AI28" s="89"/>
    </row>
    <row r="29" spans="1:35" ht="6.75" customHeight="1" thickBot="1">
      <c r="B29" s="92"/>
      <c r="C29" s="7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36"/>
      <c r="O29" s="36"/>
      <c r="P29" s="36"/>
      <c r="Q29" s="36"/>
      <c r="R29" s="57"/>
      <c r="S29" s="57"/>
      <c r="T29" s="57"/>
      <c r="U29" s="55"/>
      <c r="V29" s="55"/>
      <c r="W29" s="55"/>
      <c r="X29" s="55"/>
      <c r="Y29" s="55"/>
      <c r="Z29" s="55"/>
      <c r="AA29" s="55"/>
      <c r="AB29" s="55"/>
      <c r="AC29" s="55"/>
      <c r="AD29" s="40"/>
      <c r="AE29" s="40"/>
      <c r="AF29" s="40"/>
      <c r="AG29" s="40"/>
      <c r="AH29" s="40"/>
      <c r="AI29" s="89"/>
    </row>
    <row r="30" spans="1:35" ht="16.5" thickBot="1">
      <c r="B30" s="92"/>
      <c r="C30" s="79"/>
      <c r="D30" s="352" t="s">
        <v>48</v>
      </c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4"/>
      <c r="AD30" s="40"/>
      <c r="AE30" s="40"/>
      <c r="AF30" s="40"/>
      <c r="AG30" s="40"/>
      <c r="AH30" s="40"/>
      <c r="AI30" s="89"/>
    </row>
    <row r="31" spans="1:35" ht="20.25" customHeight="1">
      <c r="B31" s="92"/>
      <c r="C31" s="79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6"/>
      <c r="AD31" s="40"/>
      <c r="AE31" s="40"/>
      <c r="AF31" s="40"/>
      <c r="AG31" s="40"/>
      <c r="AH31" s="40"/>
      <c r="AI31" s="89"/>
    </row>
    <row r="32" spans="1:35" ht="20.25" customHeight="1">
      <c r="B32" s="92"/>
      <c r="C32" s="79"/>
      <c r="D32" s="347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348"/>
      <c r="AD32" s="40"/>
      <c r="AE32" s="40"/>
      <c r="AF32" s="40"/>
      <c r="AG32" s="40"/>
      <c r="AH32" s="40"/>
      <c r="AI32" s="89"/>
    </row>
    <row r="33" spans="2:36" ht="20.25" customHeight="1">
      <c r="B33" s="92"/>
      <c r="C33" s="79"/>
      <c r="D33" s="347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348"/>
      <c r="AD33" s="40"/>
      <c r="AE33" s="40"/>
      <c r="AF33" s="40"/>
      <c r="AG33" s="40"/>
      <c r="AH33" s="40"/>
      <c r="AI33" s="89"/>
    </row>
    <row r="34" spans="2:36" ht="20.25" customHeight="1">
      <c r="B34" s="92"/>
      <c r="C34" s="79"/>
      <c r="D34" s="347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348"/>
      <c r="AD34" s="40"/>
      <c r="AE34" s="40"/>
      <c r="AF34" s="40"/>
      <c r="AG34" s="40"/>
      <c r="AH34" s="40"/>
      <c r="AI34" s="89"/>
    </row>
    <row r="35" spans="2:36" ht="20.25" customHeight="1" thickBot="1">
      <c r="B35" s="92"/>
      <c r="C35" s="79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1"/>
      <c r="AD35" s="40"/>
      <c r="AE35" s="40"/>
      <c r="AF35" s="40"/>
      <c r="AG35" s="40"/>
      <c r="AH35" s="40"/>
      <c r="AI35" s="89"/>
    </row>
    <row r="36" spans="2:36" ht="37.5" customHeight="1">
      <c r="B36" s="92"/>
      <c r="C36" s="79"/>
      <c r="D36" s="87" t="s">
        <v>49</v>
      </c>
      <c r="E36" s="355" t="s">
        <v>50</v>
      </c>
      <c r="F36" s="356"/>
      <c r="G36" s="357" t="s">
        <v>51</v>
      </c>
      <c r="H36" s="358"/>
      <c r="I36" s="359"/>
      <c r="J36" s="357" t="s">
        <v>52</v>
      </c>
      <c r="K36" s="358"/>
      <c r="L36" s="358"/>
      <c r="M36" s="358"/>
      <c r="N36" s="358"/>
      <c r="O36" s="359"/>
      <c r="P36" s="357" t="s">
        <v>53</v>
      </c>
      <c r="Q36" s="358"/>
      <c r="R36" s="358"/>
      <c r="S36" s="358"/>
      <c r="T36" s="358"/>
      <c r="U36" s="359"/>
      <c r="V36" s="360" t="s">
        <v>54</v>
      </c>
      <c r="W36" s="361"/>
      <c r="X36" s="361"/>
      <c r="Y36" s="361"/>
      <c r="Z36" s="361"/>
      <c r="AA36" s="361"/>
      <c r="AB36" s="361"/>
      <c r="AC36" s="362"/>
      <c r="AD36" s="40"/>
      <c r="AE36" s="40"/>
      <c r="AF36" s="40"/>
      <c r="AG36" s="40"/>
      <c r="AH36" s="40"/>
      <c r="AI36" s="89"/>
    </row>
    <row r="37" spans="2:36" ht="20.25" customHeight="1">
      <c r="B37" s="92"/>
      <c r="C37" s="79"/>
      <c r="D37" s="321"/>
      <c r="E37" s="323"/>
      <c r="F37" s="324"/>
      <c r="G37" s="323"/>
      <c r="H37" s="327"/>
      <c r="I37" s="324"/>
      <c r="J37" s="323"/>
      <c r="K37" s="327"/>
      <c r="L37" s="327"/>
      <c r="M37" s="327"/>
      <c r="N37" s="327"/>
      <c r="O37" s="324"/>
      <c r="P37" s="329"/>
      <c r="Q37" s="330"/>
      <c r="R37" s="330"/>
      <c r="S37" s="330"/>
      <c r="T37" s="330"/>
      <c r="U37" s="331"/>
      <c r="V37" s="335"/>
      <c r="W37" s="336"/>
      <c r="X37" s="336"/>
      <c r="Y37" s="336"/>
      <c r="Z37" s="336"/>
      <c r="AA37" s="336"/>
      <c r="AB37" s="336"/>
      <c r="AC37" s="337"/>
      <c r="AD37" s="40"/>
      <c r="AE37" s="40"/>
      <c r="AF37" s="40"/>
      <c r="AG37" s="40"/>
      <c r="AH37" s="40"/>
      <c r="AI37" s="89"/>
    </row>
    <row r="38" spans="2:36" ht="20.25" customHeight="1" thickBot="1">
      <c r="B38" s="92"/>
      <c r="C38" s="79"/>
      <c r="D38" s="322"/>
      <c r="E38" s="325"/>
      <c r="F38" s="326"/>
      <c r="G38" s="325"/>
      <c r="H38" s="328"/>
      <c r="I38" s="326"/>
      <c r="J38" s="325"/>
      <c r="K38" s="328"/>
      <c r="L38" s="328"/>
      <c r="M38" s="328"/>
      <c r="N38" s="328"/>
      <c r="O38" s="326"/>
      <c r="P38" s="332"/>
      <c r="Q38" s="333"/>
      <c r="R38" s="333"/>
      <c r="S38" s="333"/>
      <c r="T38" s="333"/>
      <c r="U38" s="334"/>
      <c r="V38" s="338"/>
      <c r="W38" s="339"/>
      <c r="X38" s="339"/>
      <c r="Y38" s="339"/>
      <c r="Z38" s="339"/>
      <c r="AA38" s="339"/>
      <c r="AB38" s="339"/>
      <c r="AC38" s="340"/>
      <c r="AD38" s="40"/>
      <c r="AE38" s="40"/>
      <c r="AF38" s="40"/>
      <c r="AG38" s="40"/>
      <c r="AH38" s="40"/>
      <c r="AI38" s="89"/>
    </row>
    <row r="39" spans="2:36" ht="20.25">
      <c r="B39" s="92"/>
      <c r="C39" s="79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8"/>
      <c r="Q39" s="58"/>
      <c r="R39" s="58"/>
      <c r="S39" s="58"/>
      <c r="T39" s="58"/>
      <c r="U39" s="58"/>
      <c r="V39" s="55"/>
      <c r="W39" s="55"/>
      <c r="X39" s="55"/>
      <c r="Y39" s="55"/>
      <c r="Z39" s="55"/>
      <c r="AA39" s="55"/>
      <c r="AB39" s="55"/>
      <c r="AC39" s="55"/>
      <c r="AD39" s="40"/>
      <c r="AE39" s="40"/>
      <c r="AF39" s="40"/>
      <c r="AG39" s="40"/>
      <c r="AH39" s="40"/>
      <c r="AI39" s="89"/>
      <c r="AJ39" t="s">
        <v>80</v>
      </c>
    </row>
    <row r="40" spans="2:36" ht="15">
      <c r="B40" s="307" t="s">
        <v>55</v>
      </c>
      <c r="C40" s="309" t="s">
        <v>56</v>
      </c>
      <c r="D40" s="310"/>
      <c r="E40" s="311"/>
      <c r="F40" s="318" t="s">
        <v>57</v>
      </c>
      <c r="G40" s="318" t="s">
        <v>58</v>
      </c>
      <c r="H40" s="318" t="s">
        <v>115</v>
      </c>
      <c r="I40" s="305" t="s">
        <v>59</v>
      </c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0"/>
      <c r="AA40" s="320"/>
      <c r="AB40" s="320"/>
      <c r="AC40" s="320"/>
      <c r="AD40" s="320"/>
      <c r="AE40" s="320"/>
      <c r="AF40" s="320"/>
      <c r="AG40" s="306"/>
      <c r="AH40" s="59"/>
      <c r="AI40" s="94"/>
      <c r="AJ40" s="73" t="s">
        <v>85</v>
      </c>
    </row>
    <row r="41" spans="2:36" ht="15">
      <c r="B41" s="308"/>
      <c r="C41" s="312"/>
      <c r="D41" s="313"/>
      <c r="E41" s="314"/>
      <c r="F41" s="319"/>
      <c r="G41" s="319"/>
      <c r="H41" s="319"/>
      <c r="I41" s="62" t="s">
        <v>60</v>
      </c>
      <c r="J41" s="305" t="s">
        <v>61</v>
      </c>
      <c r="K41" s="306"/>
      <c r="L41" s="305" t="s">
        <v>62</v>
      </c>
      <c r="M41" s="306"/>
      <c r="N41" s="305" t="s">
        <v>63</v>
      </c>
      <c r="O41" s="306"/>
      <c r="P41" s="305" t="s">
        <v>64</v>
      </c>
      <c r="Q41" s="306"/>
      <c r="R41" s="305" t="s">
        <v>65</v>
      </c>
      <c r="S41" s="306"/>
      <c r="T41" s="305" t="s">
        <v>66</v>
      </c>
      <c r="U41" s="306"/>
      <c r="V41" s="305" t="s">
        <v>67</v>
      </c>
      <c r="W41" s="306"/>
      <c r="X41" s="305" t="s">
        <v>68</v>
      </c>
      <c r="Y41" s="306"/>
      <c r="Z41" s="305" t="s">
        <v>69</v>
      </c>
      <c r="AA41" s="306"/>
      <c r="AB41" s="305" t="s">
        <v>70</v>
      </c>
      <c r="AC41" s="306"/>
      <c r="AD41" s="305" t="s">
        <v>71</v>
      </c>
      <c r="AE41" s="306"/>
      <c r="AF41" s="305" t="s">
        <v>72</v>
      </c>
      <c r="AG41" s="306"/>
      <c r="AH41" s="40"/>
      <c r="AI41" s="89"/>
      <c r="AJ41" t="s">
        <v>114</v>
      </c>
    </row>
    <row r="42" spans="2:36" ht="15" customHeight="1">
      <c r="B42" s="286">
        <v>1</v>
      </c>
      <c r="C42" s="289"/>
      <c r="D42" s="290"/>
      <c r="E42" s="291"/>
      <c r="F42" s="315"/>
      <c r="G42" s="301"/>
      <c r="H42" s="301" t="s">
        <v>85</v>
      </c>
      <c r="I42" s="85" t="s">
        <v>73</v>
      </c>
      <c r="J42" s="86" t="s">
        <v>74</v>
      </c>
      <c r="K42" s="86" t="s">
        <v>74</v>
      </c>
      <c r="L42" s="86" t="s">
        <v>74</v>
      </c>
      <c r="M42" s="86" t="s">
        <v>74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40"/>
      <c r="AI42" s="89"/>
      <c r="AJ42" t="s">
        <v>86</v>
      </c>
    </row>
    <row r="43" spans="2:36" ht="15">
      <c r="B43" s="287"/>
      <c r="C43" s="292"/>
      <c r="D43" s="293"/>
      <c r="E43" s="294"/>
      <c r="F43" s="316"/>
      <c r="G43" s="302"/>
      <c r="H43" s="302"/>
      <c r="I43" s="85" t="s">
        <v>73</v>
      </c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40"/>
      <c r="AI43" s="89"/>
    </row>
    <row r="44" spans="2:36" ht="15">
      <c r="B44" s="288"/>
      <c r="C44" s="295"/>
      <c r="D44" s="296"/>
      <c r="E44" s="297"/>
      <c r="F44" s="317"/>
      <c r="G44" s="303"/>
      <c r="H44" s="303"/>
      <c r="I44" s="85" t="s">
        <v>73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40"/>
      <c r="AI44" s="89"/>
    </row>
    <row r="45" spans="2:36" ht="15" customHeight="1">
      <c r="B45" s="286">
        <v>2</v>
      </c>
      <c r="C45" s="289"/>
      <c r="D45" s="290"/>
      <c r="E45" s="291"/>
      <c r="F45" s="315"/>
      <c r="G45" s="301"/>
      <c r="H45" s="301" t="s">
        <v>85</v>
      </c>
      <c r="I45" s="85" t="s">
        <v>73</v>
      </c>
      <c r="J45" s="86"/>
      <c r="K45" s="86"/>
      <c r="L45" s="86"/>
      <c r="M45" s="86"/>
      <c r="N45" s="86" t="s">
        <v>74</v>
      </c>
      <c r="O45" s="86" t="s">
        <v>74</v>
      </c>
      <c r="P45" s="86" t="s">
        <v>74</v>
      </c>
      <c r="Q45" s="86" t="s">
        <v>74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40"/>
      <c r="AI45" s="89"/>
    </row>
    <row r="46" spans="2:36" ht="15">
      <c r="B46" s="287"/>
      <c r="C46" s="292"/>
      <c r="D46" s="293"/>
      <c r="E46" s="294"/>
      <c r="F46" s="316"/>
      <c r="G46" s="302"/>
      <c r="H46" s="302"/>
      <c r="I46" s="85" t="s">
        <v>73</v>
      </c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60"/>
      <c r="AI46" s="94"/>
      <c r="AJ46" s="61"/>
    </row>
    <row r="47" spans="2:36" ht="15">
      <c r="B47" s="288"/>
      <c r="C47" s="295"/>
      <c r="D47" s="296"/>
      <c r="E47" s="297"/>
      <c r="F47" s="317"/>
      <c r="G47" s="303"/>
      <c r="H47" s="303"/>
      <c r="I47" s="85" t="s">
        <v>73</v>
      </c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40"/>
      <c r="AI47" s="89"/>
    </row>
    <row r="48" spans="2:36" ht="15" customHeight="1">
      <c r="B48" s="286">
        <v>3</v>
      </c>
      <c r="C48" s="289"/>
      <c r="D48" s="290"/>
      <c r="E48" s="291"/>
      <c r="F48" s="298"/>
      <c r="G48" s="301"/>
      <c r="H48" s="301" t="s">
        <v>85</v>
      </c>
      <c r="I48" s="85" t="s">
        <v>73</v>
      </c>
      <c r="J48" s="86"/>
      <c r="K48" s="86"/>
      <c r="L48" s="86"/>
      <c r="M48" s="86"/>
      <c r="N48" s="86" t="s">
        <v>74</v>
      </c>
      <c r="O48" s="86" t="s">
        <v>74</v>
      </c>
      <c r="P48" s="86" t="s">
        <v>74</v>
      </c>
      <c r="Q48" s="86" t="s">
        <v>74</v>
      </c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40"/>
      <c r="AI48" s="89"/>
    </row>
    <row r="49" spans="2:35" ht="15">
      <c r="B49" s="287"/>
      <c r="C49" s="292"/>
      <c r="D49" s="293"/>
      <c r="E49" s="294"/>
      <c r="F49" s="299"/>
      <c r="G49" s="302"/>
      <c r="H49" s="302"/>
      <c r="I49" s="85" t="s">
        <v>73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40"/>
      <c r="AI49" s="89"/>
    </row>
    <row r="50" spans="2:35" ht="15">
      <c r="B50" s="288"/>
      <c r="C50" s="295"/>
      <c r="D50" s="296"/>
      <c r="E50" s="297"/>
      <c r="F50" s="300"/>
      <c r="G50" s="303"/>
      <c r="H50" s="303"/>
      <c r="I50" s="85" t="s">
        <v>73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40"/>
      <c r="AI50" s="89"/>
    </row>
    <row r="51" spans="2:35" ht="15" customHeight="1">
      <c r="B51" s="286">
        <v>4</v>
      </c>
      <c r="C51" s="289"/>
      <c r="D51" s="290"/>
      <c r="E51" s="291"/>
      <c r="F51" s="298"/>
      <c r="G51" s="301"/>
      <c r="H51" s="301" t="s">
        <v>85</v>
      </c>
      <c r="I51" s="85" t="s">
        <v>73</v>
      </c>
      <c r="J51" s="86"/>
      <c r="K51" s="86"/>
      <c r="L51" s="86"/>
      <c r="M51" s="86"/>
      <c r="N51" s="86"/>
      <c r="O51" s="86"/>
      <c r="P51" s="86"/>
      <c r="Q51" s="86"/>
      <c r="R51" s="86" t="s">
        <v>74</v>
      </c>
      <c r="S51" s="86" t="s">
        <v>74</v>
      </c>
      <c r="T51" s="86" t="s">
        <v>74</v>
      </c>
      <c r="U51" s="86" t="s">
        <v>74</v>
      </c>
      <c r="V51" s="86" t="s">
        <v>74</v>
      </c>
      <c r="W51" s="86"/>
      <c r="X51" s="86"/>
      <c r="Y51" s="86"/>
      <c r="Z51" s="86"/>
      <c r="AA51" s="86"/>
      <c r="AB51" s="86" t="s">
        <v>74</v>
      </c>
      <c r="AC51" s="86" t="s">
        <v>74</v>
      </c>
      <c r="AD51" s="86" t="s">
        <v>74</v>
      </c>
      <c r="AE51" s="86"/>
      <c r="AF51" s="86"/>
      <c r="AG51" s="86"/>
      <c r="AH51" s="40"/>
      <c r="AI51" s="89"/>
    </row>
    <row r="52" spans="2:35" ht="15">
      <c r="B52" s="287"/>
      <c r="C52" s="292"/>
      <c r="D52" s="293"/>
      <c r="E52" s="294"/>
      <c r="F52" s="299"/>
      <c r="G52" s="302"/>
      <c r="H52" s="302"/>
      <c r="I52" s="85" t="s">
        <v>73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40"/>
      <c r="AI52" s="89"/>
    </row>
    <row r="53" spans="2:35" ht="15">
      <c r="B53" s="288"/>
      <c r="C53" s="295"/>
      <c r="D53" s="296"/>
      <c r="E53" s="297"/>
      <c r="F53" s="300"/>
      <c r="G53" s="303"/>
      <c r="H53" s="303"/>
      <c r="I53" s="85" t="s">
        <v>73</v>
      </c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40"/>
      <c r="AI53" s="89"/>
    </row>
    <row r="54" spans="2:35" ht="15" customHeight="1">
      <c r="B54" s="286">
        <v>5</v>
      </c>
      <c r="C54" s="289"/>
      <c r="D54" s="290"/>
      <c r="E54" s="291"/>
      <c r="F54" s="298"/>
      <c r="G54" s="301"/>
      <c r="H54" s="301" t="s">
        <v>85</v>
      </c>
      <c r="I54" s="85" t="s">
        <v>73</v>
      </c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 t="s">
        <v>74</v>
      </c>
      <c r="X54" s="86" t="s">
        <v>74</v>
      </c>
      <c r="Y54" s="86" t="s">
        <v>74</v>
      </c>
      <c r="Z54" s="86" t="s">
        <v>74</v>
      </c>
      <c r="AA54" s="86" t="s">
        <v>74</v>
      </c>
      <c r="AB54" s="86" t="s">
        <v>74</v>
      </c>
      <c r="AC54" s="86" t="s">
        <v>74</v>
      </c>
      <c r="AD54" s="86"/>
      <c r="AE54" s="86"/>
      <c r="AF54" s="86"/>
      <c r="AG54" s="86"/>
      <c r="AH54" s="40"/>
      <c r="AI54" s="89"/>
    </row>
    <row r="55" spans="2:35" ht="15">
      <c r="B55" s="287"/>
      <c r="C55" s="292"/>
      <c r="D55" s="293"/>
      <c r="E55" s="294"/>
      <c r="F55" s="299"/>
      <c r="G55" s="302"/>
      <c r="H55" s="302"/>
      <c r="I55" s="85" t="s">
        <v>73</v>
      </c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40"/>
      <c r="AI55" s="89"/>
    </row>
    <row r="56" spans="2:35" ht="15">
      <c r="B56" s="288"/>
      <c r="C56" s="295"/>
      <c r="D56" s="296"/>
      <c r="E56" s="297"/>
      <c r="F56" s="300"/>
      <c r="G56" s="303"/>
      <c r="H56" s="303"/>
      <c r="I56" s="85" t="s">
        <v>73</v>
      </c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40"/>
      <c r="AI56" s="89"/>
    </row>
    <row r="57" spans="2:35" ht="15" customHeight="1">
      <c r="B57" s="286">
        <v>6</v>
      </c>
      <c r="C57" s="289"/>
      <c r="D57" s="290"/>
      <c r="E57" s="291"/>
      <c r="F57" s="298"/>
      <c r="G57" s="301"/>
      <c r="H57" s="301" t="s">
        <v>85</v>
      </c>
      <c r="I57" s="85" t="s">
        <v>73</v>
      </c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 t="s">
        <v>74</v>
      </c>
      <c r="AF57" s="86" t="s">
        <v>74</v>
      </c>
      <c r="AG57" s="86" t="s">
        <v>74</v>
      </c>
      <c r="AH57" s="40"/>
      <c r="AI57" s="89"/>
    </row>
    <row r="58" spans="2:35" ht="15">
      <c r="B58" s="287"/>
      <c r="C58" s="292"/>
      <c r="D58" s="293"/>
      <c r="E58" s="294"/>
      <c r="F58" s="299"/>
      <c r="G58" s="302"/>
      <c r="H58" s="302"/>
      <c r="I58" s="85" t="s">
        <v>73</v>
      </c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40"/>
      <c r="AI58" s="89"/>
    </row>
    <row r="59" spans="2:35" ht="15">
      <c r="B59" s="288"/>
      <c r="C59" s="295"/>
      <c r="D59" s="296"/>
      <c r="E59" s="297"/>
      <c r="F59" s="300"/>
      <c r="G59" s="303"/>
      <c r="H59" s="303"/>
      <c r="I59" s="85" t="s">
        <v>73</v>
      </c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40"/>
      <c r="AI59" s="89"/>
    </row>
    <row r="60" spans="2:35" ht="15">
      <c r="B60" s="95"/>
      <c r="C60" s="64"/>
      <c r="D60" s="64"/>
      <c r="E60" s="64"/>
      <c r="F60" s="64"/>
      <c r="G60" s="65"/>
      <c r="H60" s="65"/>
      <c r="I60" s="66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40"/>
      <c r="AI60" s="89"/>
    </row>
    <row r="61" spans="2:35" ht="15">
      <c r="B61" s="96"/>
      <c r="C61" s="67"/>
      <c r="D61" s="68"/>
      <c r="E61" s="69"/>
      <c r="F61" s="69"/>
      <c r="G61" s="68"/>
      <c r="H61" s="68"/>
      <c r="I61" s="68"/>
      <c r="J61" s="70"/>
      <c r="K61" s="71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97"/>
    </row>
    <row r="62" spans="2:35" ht="15.75">
      <c r="B62" s="304" t="s">
        <v>75</v>
      </c>
      <c r="C62" s="255"/>
      <c r="D62" s="255"/>
      <c r="E62" s="255"/>
      <c r="F62" s="255"/>
      <c r="G62" s="255"/>
      <c r="H62" s="255"/>
      <c r="I62" s="254" t="s">
        <v>76</v>
      </c>
      <c r="J62" s="255"/>
      <c r="K62" s="255"/>
      <c r="L62" s="255"/>
      <c r="M62" s="255"/>
      <c r="N62" s="255"/>
      <c r="O62" s="255"/>
      <c r="P62" s="255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6"/>
    </row>
    <row r="63" spans="2:35">
      <c r="B63" s="257"/>
      <c r="C63" s="258"/>
      <c r="D63" s="258"/>
      <c r="E63" s="258"/>
      <c r="F63" s="258"/>
      <c r="G63" s="258"/>
      <c r="H63" s="258"/>
      <c r="I63" s="263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5"/>
    </row>
    <row r="64" spans="2:35">
      <c r="B64" s="259"/>
      <c r="C64" s="260"/>
      <c r="D64" s="260"/>
      <c r="E64" s="260"/>
      <c r="F64" s="260"/>
      <c r="G64" s="260"/>
      <c r="H64" s="260"/>
      <c r="I64" s="266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8"/>
    </row>
    <row r="65" spans="1:36" ht="14.25">
      <c r="A65" s="73"/>
      <c r="B65" s="261"/>
      <c r="C65" s="262"/>
      <c r="D65" s="262"/>
      <c r="E65" s="262"/>
      <c r="F65" s="262"/>
      <c r="G65" s="262"/>
      <c r="H65" s="262"/>
      <c r="I65" s="269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1"/>
      <c r="AJ65" s="73"/>
    </row>
    <row r="66" spans="1:36" ht="12.75" customHeight="1">
      <c r="B66" s="272" t="s">
        <v>81</v>
      </c>
      <c r="C66" s="273"/>
      <c r="D66" s="276" t="s">
        <v>82</v>
      </c>
      <c r="E66" s="276"/>
      <c r="F66" s="276"/>
      <c r="G66" s="276"/>
      <c r="H66" s="277"/>
      <c r="I66" s="280" t="s">
        <v>83</v>
      </c>
      <c r="J66" s="281"/>
      <c r="K66" s="281"/>
      <c r="L66" s="281"/>
      <c r="M66" s="281"/>
      <c r="N66" s="281"/>
      <c r="O66" s="281"/>
      <c r="P66" s="281"/>
      <c r="Q66" s="281"/>
      <c r="R66" s="76"/>
      <c r="S66" s="462" t="s">
        <v>116</v>
      </c>
      <c r="T66" s="462"/>
      <c r="U66" s="462"/>
      <c r="V66" s="462"/>
      <c r="W66" s="462"/>
      <c r="X66" s="462"/>
      <c r="Y66" s="462"/>
      <c r="Z66" s="462"/>
      <c r="AA66" s="462"/>
      <c r="AB66" s="462"/>
      <c r="AC66" s="462"/>
      <c r="AD66" s="462"/>
      <c r="AE66" s="462"/>
      <c r="AF66" s="462"/>
      <c r="AG66" s="462"/>
      <c r="AH66" s="462"/>
      <c r="AI66" s="463"/>
    </row>
    <row r="67" spans="1:36" ht="12.75" customHeight="1" thickBot="1">
      <c r="B67" s="274"/>
      <c r="C67" s="275"/>
      <c r="D67" s="278"/>
      <c r="E67" s="278"/>
      <c r="F67" s="278"/>
      <c r="G67" s="278"/>
      <c r="H67" s="279"/>
      <c r="I67" s="282"/>
      <c r="J67" s="283"/>
      <c r="K67" s="283"/>
      <c r="L67" s="283"/>
      <c r="M67" s="283"/>
      <c r="N67" s="283"/>
      <c r="O67" s="283"/>
      <c r="P67" s="283"/>
      <c r="Q67" s="283"/>
      <c r="R67" s="98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5"/>
    </row>
    <row r="69" spans="1:36" ht="14.25">
      <c r="B69" s="74"/>
      <c r="C69" s="74"/>
    </row>
  </sheetData>
  <mergeCells count="131">
    <mergeCell ref="C8:C9"/>
    <mergeCell ref="D8:M9"/>
    <mergeCell ref="R9:AC9"/>
    <mergeCell ref="R10:U10"/>
    <mergeCell ref="V10:Y10"/>
    <mergeCell ref="Z10:AC10"/>
    <mergeCell ref="D3:M3"/>
    <mergeCell ref="C4:C5"/>
    <mergeCell ref="D4:M5"/>
    <mergeCell ref="T4:AA4"/>
    <mergeCell ref="T5:Y6"/>
    <mergeCell ref="Z5:AA6"/>
    <mergeCell ref="C6:C7"/>
    <mergeCell ref="D6:M7"/>
    <mergeCell ref="T7:Y7"/>
    <mergeCell ref="Z7:AA7"/>
    <mergeCell ref="D11:M11"/>
    <mergeCell ref="R11:U11"/>
    <mergeCell ref="V11:Y11"/>
    <mergeCell ref="Z11:AC11"/>
    <mergeCell ref="D12:M12"/>
    <mergeCell ref="D13:M13"/>
    <mergeCell ref="R13:AC13"/>
    <mergeCell ref="U14:W14"/>
    <mergeCell ref="X14:Z14"/>
    <mergeCell ref="C17:E17"/>
    <mergeCell ref="R17:T17"/>
    <mergeCell ref="U17:W17"/>
    <mergeCell ref="X17:Z17"/>
    <mergeCell ref="AA17:AC17"/>
    <mergeCell ref="C14:C16"/>
    <mergeCell ref="D14:M16"/>
    <mergeCell ref="AA14:AC14"/>
    <mergeCell ref="R15:T15"/>
    <mergeCell ref="U15:W15"/>
    <mergeCell ref="X15:Z15"/>
    <mergeCell ref="AA15:AC15"/>
    <mergeCell ref="U16:W16"/>
    <mergeCell ref="X16:Z16"/>
    <mergeCell ref="AA16:AC16"/>
    <mergeCell ref="R16:T16"/>
    <mergeCell ref="AA19:AC19"/>
    <mergeCell ref="B20:C20"/>
    <mergeCell ref="D20:F21"/>
    <mergeCell ref="G20:I21"/>
    <mergeCell ref="R20:T20"/>
    <mergeCell ref="U20:W20"/>
    <mergeCell ref="X20:Z20"/>
    <mergeCell ref="AA20:AC20"/>
    <mergeCell ref="D18:I18"/>
    <mergeCell ref="R18:T18"/>
    <mergeCell ref="U18:W18"/>
    <mergeCell ref="X18:Z18"/>
    <mergeCell ref="AA18:AC18"/>
    <mergeCell ref="D19:F19"/>
    <mergeCell ref="G19:I19"/>
    <mergeCell ref="R19:T19"/>
    <mergeCell ref="U19:W19"/>
    <mergeCell ref="X19:Z19"/>
    <mergeCell ref="D37:D38"/>
    <mergeCell ref="E37:F38"/>
    <mergeCell ref="G37:I38"/>
    <mergeCell ref="J37:O38"/>
    <mergeCell ref="P37:U38"/>
    <mergeCell ref="V37:AC38"/>
    <mergeCell ref="D23:AC23"/>
    <mergeCell ref="D24:AC28"/>
    <mergeCell ref="D30:AC30"/>
    <mergeCell ref="D31:AC35"/>
    <mergeCell ref="E36:F36"/>
    <mergeCell ref="G36:I36"/>
    <mergeCell ref="J36:O36"/>
    <mergeCell ref="P36:U36"/>
    <mergeCell ref="V36:AC36"/>
    <mergeCell ref="B42:B44"/>
    <mergeCell ref="C42:E44"/>
    <mergeCell ref="F42:F44"/>
    <mergeCell ref="G42:G44"/>
    <mergeCell ref="H42:H44"/>
    <mergeCell ref="R41:S41"/>
    <mergeCell ref="F40:F41"/>
    <mergeCell ref="G40:G41"/>
    <mergeCell ref="H40:H41"/>
    <mergeCell ref="I40:AG40"/>
    <mergeCell ref="J41:K41"/>
    <mergeCell ref="L41:M41"/>
    <mergeCell ref="N41:O41"/>
    <mergeCell ref="P41:Q41"/>
    <mergeCell ref="AF41:AG41"/>
    <mergeCell ref="T41:U41"/>
    <mergeCell ref="V41:W41"/>
    <mergeCell ref="X41:Y41"/>
    <mergeCell ref="AD41:AE41"/>
    <mergeCell ref="Z41:AA41"/>
    <mergeCell ref="F54:F56"/>
    <mergeCell ref="G54:G56"/>
    <mergeCell ref="H54:H56"/>
    <mergeCell ref="G45:G47"/>
    <mergeCell ref="H45:H47"/>
    <mergeCell ref="B48:B50"/>
    <mergeCell ref="C48:E50"/>
    <mergeCell ref="F48:F50"/>
    <mergeCell ref="G48:G50"/>
    <mergeCell ref="H48:H50"/>
    <mergeCell ref="B45:B47"/>
    <mergeCell ref="C45:E47"/>
    <mergeCell ref="F45:F47"/>
    <mergeCell ref="B2:D2"/>
    <mergeCell ref="I62:AI62"/>
    <mergeCell ref="B63:H65"/>
    <mergeCell ref="I63:AI65"/>
    <mergeCell ref="B66:C67"/>
    <mergeCell ref="D66:H67"/>
    <mergeCell ref="I66:Q67"/>
    <mergeCell ref="S66:AI67"/>
    <mergeCell ref="B57:B59"/>
    <mergeCell ref="C57:E59"/>
    <mergeCell ref="F57:F59"/>
    <mergeCell ref="G57:G59"/>
    <mergeCell ref="H57:H59"/>
    <mergeCell ref="B62:H62"/>
    <mergeCell ref="B51:B53"/>
    <mergeCell ref="C51:E53"/>
    <mergeCell ref="F51:F53"/>
    <mergeCell ref="G51:G53"/>
    <mergeCell ref="H51:H53"/>
    <mergeCell ref="AB41:AC41"/>
    <mergeCell ref="B40:B41"/>
    <mergeCell ref="C40:E41"/>
    <mergeCell ref="B54:B56"/>
    <mergeCell ref="C54:E56"/>
  </mergeCells>
  <dataValidations count="3">
    <dataValidation type="list" allowBlank="1" showInputMessage="1" showErrorMessage="1" sqref="H42:H44">
      <formula1>$AJ$39:$AJ$42</formula1>
    </dataValidation>
    <dataValidation type="list" allowBlank="1" showInputMessage="1" showErrorMessage="1" sqref="H45:H59">
      <formula1>$AJ$40:$AJ$42</formula1>
    </dataValidation>
    <dataValidation type="list" allowBlank="1" showInputMessage="1" showErrorMessage="1" sqref="Z7:AA7 Z5">
      <formula1>$AJ$5:$AJ$7</formula1>
    </dataValidation>
  </dataValidations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22"/>
  <sheetViews>
    <sheetView zoomScale="85" zoomScaleNormal="85" zoomScaleSheetLayoutView="85" workbookViewId="0">
      <selection activeCell="B1" sqref="B1"/>
    </sheetView>
  </sheetViews>
  <sheetFormatPr defaultColWidth="12.5703125" defaultRowHeight="15.75"/>
  <cols>
    <col min="1" max="1" width="1.7109375" style="99" customWidth="1"/>
    <col min="2" max="2" width="18.28515625" style="99" customWidth="1"/>
    <col min="3" max="3" width="16.7109375" style="99" customWidth="1"/>
    <col min="4" max="4" width="13.28515625" style="99" customWidth="1"/>
    <col min="5" max="14" width="7" style="99" customWidth="1"/>
    <col min="15" max="15" width="7.5703125" style="99" customWidth="1"/>
    <col min="16" max="16" width="13" style="99" customWidth="1"/>
    <col min="17" max="17" width="15.85546875" style="99" customWidth="1"/>
    <col min="18" max="18" width="15.42578125" style="99" customWidth="1"/>
    <col min="19" max="20" width="14.7109375" style="99" customWidth="1"/>
    <col min="21" max="21" width="7.42578125" style="99" customWidth="1"/>
    <col min="22" max="22" width="14.85546875" style="99" customWidth="1"/>
    <col min="23" max="23" width="9.42578125" style="99" customWidth="1"/>
    <col min="24" max="24" width="12.42578125" style="99" customWidth="1"/>
    <col min="25" max="16384" width="12.5703125" style="99"/>
  </cols>
  <sheetData>
    <row r="1" spans="2:25" ht="19.5" customHeight="1" thickBot="1"/>
    <row r="2" spans="2:25" ht="50.25" customHeight="1" thickBot="1">
      <c r="B2" s="470" t="s">
        <v>94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2"/>
    </row>
    <row r="3" spans="2:25" ht="12.75" customHeight="1" thickBot="1">
      <c r="B3" s="119"/>
      <c r="C3" s="119"/>
      <c r="D3" s="119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18"/>
      <c r="Q3" s="118"/>
      <c r="R3" s="118"/>
      <c r="S3" s="118"/>
      <c r="T3" s="118"/>
      <c r="U3" s="118"/>
    </row>
    <row r="4" spans="2:25" ht="12.75" customHeight="1" thickBot="1">
      <c r="B4" s="119"/>
      <c r="C4" s="119"/>
      <c r="D4" s="138" t="s">
        <v>106</v>
      </c>
      <c r="E4" s="473" t="s">
        <v>89</v>
      </c>
      <c r="F4" s="474"/>
      <c r="G4" s="474"/>
      <c r="H4" s="474"/>
      <c r="I4" s="474"/>
      <c r="J4" s="474"/>
      <c r="K4" s="474"/>
      <c r="L4" s="474"/>
      <c r="M4" s="474"/>
      <c r="N4" s="474"/>
      <c r="O4" s="475"/>
      <c r="P4" s="476" t="s">
        <v>107</v>
      </c>
      <c r="Q4" s="477"/>
      <c r="R4" s="477"/>
      <c r="S4" s="477"/>
      <c r="T4" s="477"/>
      <c r="U4" s="478"/>
      <c r="V4" s="476" t="s">
        <v>108</v>
      </c>
      <c r="W4" s="477"/>
      <c r="X4" s="477"/>
    </row>
    <row r="5" spans="2:25" ht="90" customHeight="1" thickBot="1">
      <c r="C5" s="117"/>
      <c r="D5" s="136" t="s">
        <v>103</v>
      </c>
      <c r="E5" s="134" t="s">
        <v>98</v>
      </c>
      <c r="F5" s="131" t="s">
        <v>99</v>
      </c>
      <c r="G5" s="131" t="s">
        <v>100</v>
      </c>
      <c r="H5" s="131" t="s">
        <v>101</v>
      </c>
      <c r="I5" s="131" t="s">
        <v>122</v>
      </c>
      <c r="J5" s="131" t="s">
        <v>123</v>
      </c>
      <c r="K5" s="131" t="s">
        <v>124</v>
      </c>
      <c r="L5" s="131" t="s">
        <v>125</v>
      </c>
      <c r="M5" s="131" t="s">
        <v>126</v>
      </c>
      <c r="N5" s="131" t="s">
        <v>127</v>
      </c>
      <c r="O5" s="132" t="s">
        <v>93</v>
      </c>
      <c r="P5" s="132" t="s">
        <v>11</v>
      </c>
      <c r="Q5" s="132" t="s">
        <v>12</v>
      </c>
      <c r="R5" s="132" t="s">
        <v>13</v>
      </c>
      <c r="S5" s="132" t="s">
        <v>14</v>
      </c>
      <c r="T5" s="132" t="s">
        <v>21</v>
      </c>
      <c r="U5" s="132" t="s">
        <v>92</v>
      </c>
      <c r="V5" s="133" t="s">
        <v>91</v>
      </c>
      <c r="W5" s="132" t="s">
        <v>109</v>
      </c>
      <c r="X5" s="132" t="s">
        <v>110</v>
      </c>
    </row>
    <row r="6" spans="2:25" ht="18" customHeight="1" thickBot="1">
      <c r="B6" s="116"/>
      <c r="C6" s="116"/>
      <c r="D6" s="116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15"/>
    </row>
    <row r="7" spans="2:25" ht="34.5" customHeight="1">
      <c r="B7" s="114" t="s">
        <v>90</v>
      </c>
      <c r="C7" s="139" t="s">
        <v>95</v>
      </c>
      <c r="D7" s="154">
        <f>'scheda apo '!F8</f>
        <v>10</v>
      </c>
      <c r="E7" s="179" t="str">
        <f>IFERROR(VLOOKUP(1,'scheda apo '!$D$10:$H$13,3,FALSE),"-")</f>
        <v>-</v>
      </c>
      <c r="F7" s="179" t="str">
        <f>IFERROR(VLOOKUP(2,'scheda apo '!$D$10:$H$13,3,FALSE),"-")</f>
        <v>-</v>
      </c>
      <c r="G7" s="179">
        <f>IFERROR(VLOOKUP(3,'scheda apo '!$D$10:$H$13,3,FALSE),"-")</f>
        <v>20</v>
      </c>
      <c r="H7" s="179">
        <f>IFERROR(VLOOKUP(4,'scheda apo '!$D$10:$H$13,3,FALSE),"-")</f>
        <v>10</v>
      </c>
      <c r="I7" s="179">
        <f>IFERROR(VLOOKUP(5,'scheda apo '!$D$10:$H$13,3,FALSE),"-")</f>
        <v>10</v>
      </c>
      <c r="J7" s="179">
        <f>IFERROR(VLOOKUP(6,'scheda apo '!$D$10:$H$13,3,FALSE),"-")</f>
        <v>10</v>
      </c>
      <c r="K7" s="179" t="str">
        <f>IFERROR(VLOOKUP(7,'scheda apo '!$D$10:$H$13,3,FALSE),"-")</f>
        <v>-</v>
      </c>
      <c r="L7" s="179" t="str">
        <f>IFERROR(VLOOKUP(8,'scheda apo '!$D$10:$H$13,3,FALSE),"-")</f>
        <v>-</v>
      </c>
      <c r="M7" s="179" t="str">
        <f>IFERROR(VLOOKUP(9,'scheda apo '!$D$10:$H$13,3,FALSE),"-")</f>
        <v>-</v>
      </c>
      <c r="N7" s="179" t="str">
        <f>IFERROR(VLOOKUP(10,'scheda apo '!$D$10:$H$13,3,FALSE),"-")</f>
        <v>-</v>
      </c>
      <c r="O7" s="151">
        <f>SUM(E7:N7)</f>
        <v>50</v>
      </c>
      <c r="P7" s="145">
        <f>'scheda apo '!$F16</f>
        <v>8</v>
      </c>
      <c r="Q7" s="128">
        <f>'scheda apo '!$F17</f>
        <v>8</v>
      </c>
      <c r="R7" s="142">
        <f>'scheda apo '!$F18</f>
        <v>8</v>
      </c>
      <c r="S7" s="142">
        <f>'scheda apo '!$F19</f>
        <v>8</v>
      </c>
      <c r="T7" s="148">
        <f>'scheda apo '!$F20</f>
        <v>8</v>
      </c>
      <c r="U7" s="160">
        <f>SUM(P7:T7)</f>
        <v>40</v>
      </c>
      <c r="V7" s="163" t="s">
        <v>106</v>
      </c>
      <c r="W7" s="157">
        <f>D7</f>
        <v>10</v>
      </c>
      <c r="X7" s="158">
        <f>D9</f>
        <v>10</v>
      </c>
    </row>
    <row r="8" spans="2:25" ht="33" customHeight="1">
      <c r="B8" s="466">
        <f>'scheda apo '!E2</f>
        <v>0</v>
      </c>
      <c r="C8" s="140" t="s">
        <v>97</v>
      </c>
      <c r="D8" s="155">
        <f>'scheda apo '!G8</f>
        <v>1</v>
      </c>
      <c r="E8" s="180" t="str">
        <f>IFERROR(VLOOKUP(1,'scheda apo '!$D$10:$H$13,4,FALSE),"-")</f>
        <v>-</v>
      </c>
      <c r="F8" s="180" t="str">
        <f>IFERROR(VLOOKUP(2,'scheda apo '!$D$10:$H$13,4,FALSE),"-")</f>
        <v>-</v>
      </c>
      <c r="G8" s="180">
        <f>IFERROR(VLOOKUP(3,'scheda apo '!$D$10:$H$13,4,FALSE),"-")</f>
        <v>1</v>
      </c>
      <c r="H8" s="180">
        <f>IFERROR(VLOOKUP(4,'scheda apo '!$D$10:$H$13,4,FALSE),"-")</f>
        <v>1</v>
      </c>
      <c r="I8" s="180">
        <f>IFERROR(VLOOKUP(5,'scheda apo '!$D$10:$H$13,4,FALSE),"-")</f>
        <v>1</v>
      </c>
      <c r="J8" s="180">
        <f>IFERROR(VLOOKUP(6,'scheda apo '!$D$10:$H$13,4,FALSE),"-")</f>
        <v>1</v>
      </c>
      <c r="K8" s="180" t="str">
        <f>IFERROR(VLOOKUP(7,'scheda apo '!$D$10:$H$13,4,FALSE),"-")</f>
        <v>-</v>
      </c>
      <c r="L8" s="180" t="str">
        <f>IFERROR(VLOOKUP(8,'scheda apo '!$D$10:$H$13,4,FALSE),"-")</f>
        <v>-</v>
      </c>
      <c r="M8" s="180" t="str">
        <f>IFERROR(VLOOKUP(9,'scheda apo '!$D$10:$H$13,4,FALSE),"-")</f>
        <v>-</v>
      </c>
      <c r="N8" s="180" t="str">
        <f>IFERROR(VLOOKUP(10,'scheda apo '!$D$10:$H$13,4,FALSE),"-")</f>
        <v>-</v>
      </c>
      <c r="O8" s="152" t="s">
        <v>80</v>
      </c>
      <c r="P8" s="146">
        <f>'scheda apo '!$G16</f>
        <v>1</v>
      </c>
      <c r="Q8" s="127">
        <f>'scheda apo '!$G17</f>
        <v>1</v>
      </c>
      <c r="R8" s="144">
        <f>'scheda apo '!$G18</f>
        <v>1</v>
      </c>
      <c r="S8" s="144">
        <f>'scheda apo '!$G19</f>
        <v>1</v>
      </c>
      <c r="T8" s="149">
        <f>'scheda apo '!$G20</f>
        <v>1</v>
      </c>
      <c r="U8" s="161" t="s">
        <v>80</v>
      </c>
      <c r="V8" s="164" t="s">
        <v>89</v>
      </c>
      <c r="W8" s="159">
        <f>O7</f>
        <v>50</v>
      </c>
      <c r="X8" s="165">
        <f>O9</f>
        <v>50</v>
      </c>
    </row>
    <row r="9" spans="2:25" ht="32.25" thickBot="1">
      <c r="B9" s="467"/>
      <c r="C9" s="141" t="s">
        <v>96</v>
      </c>
      <c r="D9" s="156">
        <f>'scheda apo '!H8</f>
        <v>10</v>
      </c>
      <c r="E9" s="130" t="str">
        <f>IFERROR(VLOOKUP(1,'scheda apo '!$D$10:$H$13,5,FALSE),"-")</f>
        <v>-</v>
      </c>
      <c r="F9" s="150" t="str">
        <f>IFERROR(VLOOKUP(2,'scheda apo '!$D$10:$H$13,5,FALSE),"-")</f>
        <v>-</v>
      </c>
      <c r="G9" s="129">
        <f>IFERROR(VLOOKUP(3,'scheda apo '!$D$10:$H$13,5,FALSE),"-")</f>
        <v>20</v>
      </c>
      <c r="H9" s="129">
        <f>IFERROR(VLOOKUP(4,'scheda apo '!$D$10:$H$13,5,FALSE),"-")</f>
        <v>10</v>
      </c>
      <c r="I9" s="143">
        <f>IFERROR(VLOOKUP(5,'scheda apo '!$D$10:$H$13,5,FALSE),"-")</f>
        <v>10</v>
      </c>
      <c r="J9" s="129">
        <f>IFERROR(VLOOKUP(6,'scheda apo '!$D$10:$H$13,5,FALSE),"-")</f>
        <v>10</v>
      </c>
      <c r="K9" s="129" t="str">
        <f>IFERROR(VLOOKUP(7,'scheda apo '!$D$10:$H$13,5,FALSE),"-")</f>
        <v>-</v>
      </c>
      <c r="L9" s="129" t="str">
        <f>IFERROR(VLOOKUP(8,'scheda apo '!$D$10:$H$13,5,FALSE),"-")</f>
        <v>-</v>
      </c>
      <c r="M9" s="129" t="str">
        <f>IFERROR(VLOOKUP(9,'scheda apo '!$D$10:$H$13,5,FALSE),"-")</f>
        <v>-</v>
      </c>
      <c r="N9" s="150" t="str">
        <f>IFERROR(VLOOKUP(10,'scheda apo '!$D$10:$H$13,5,FALSE),"-")</f>
        <v>-</v>
      </c>
      <c r="O9" s="153">
        <f>SUM(E9:N9)</f>
        <v>50</v>
      </c>
      <c r="P9" s="147">
        <f>'scheda apo '!$H16</f>
        <v>8</v>
      </c>
      <c r="Q9" s="130">
        <f>'scheda apo '!$H17</f>
        <v>8</v>
      </c>
      <c r="R9" s="143">
        <f>'scheda apo '!$H18</f>
        <v>8</v>
      </c>
      <c r="S9" s="143">
        <f>'scheda apo '!$H19</f>
        <v>8</v>
      </c>
      <c r="T9" s="150">
        <f>'scheda apo '!$H20</f>
        <v>8</v>
      </c>
      <c r="U9" s="162">
        <f>SUM(P9:T9)</f>
        <v>40</v>
      </c>
      <c r="V9" s="166" t="s">
        <v>88</v>
      </c>
      <c r="W9" s="159">
        <f>U7</f>
        <v>40</v>
      </c>
      <c r="X9" s="167">
        <f>U9</f>
        <v>40</v>
      </c>
    </row>
    <row r="10" spans="2:25" ht="26.25" customHeight="1" thickBot="1">
      <c r="B10" s="113"/>
      <c r="C10" s="112"/>
      <c r="D10" s="112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P10" s="110"/>
      <c r="Q10" s="110"/>
      <c r="R10" s="110"/>
      <c r="S10" s="110"/>
      <c r="T10" s="110"/>
      <c r="U10" s="110"/>
      <c r="V10" s="468"/>
      <c r="W10" s="469"/>
      <c r="X10" s="168">
        <f>SUM(X7:X9)</f>
        <v>100</v>
      </c>
    </row>
    <row r="11" spans="2:25" ht="5.25" customHeight="1"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8"/>
      <c r="Q11" s="108"/>
      <c r="R11" s="108"/>
      <c r="S11" s="108"/>
      <c r="T11" s="108"/>
      <c r="U11" s="108"/>
      <c r="V11" s="100"/>
      <c r="W11" s="100"/>
      <c r="X11" s="100"/>
    </row>
    <row r="12" spans="2:25">
      <c r="V12" s="107"/>
      <c r="W12" s="106"/>
      <c r="X12" s="106"/>
      <c r="Y12" s="100"/>
    </row>
    <row r="13" spans="2:25">
      <c r="V13" s="107"/>
      <c r="W13" s="106"/>
      <c r="X13" s="105"/>
      <c r="Y13" s="100"/>
    </row>
    <row r="14" spans="2:25">
      <c r="V14" s="103"/>
      <c r="W14" s="102"/>
      <c r="X14" s="105"/>
      <c r="Y14" s="100"/>
    </row>
    <row r="15" spans="2:25">
      <c r="V15" s="103"/>
      <c r="W15" s="102"/>
      <c r="X15" s="104"/>
      <c r="Y15" s="100"/>
    </row>
    <row r="16" spans="2:25">
      <c r="V16" s="103"/>
      <c r="W16" s="102"/>
      <c r="X16" s="101"/>
      <c r="Y16" s="100"/>
    </row>
    <row r="17" spans="22:25">
      <c r="V17" s="100"/>
      <c r="W17" s="100"/>
      <c r="X17" s="100"/>
      <c r="Y17" s="100"/>
    </row>
    <row r="18" spans="22:25">
      <c r="V18" s="107"/>
      <c r="W18" s="106"/>
      <c r="X18" s="106"/>
      <c r="Y18" s="100"/>
    </row>
    <row r="19" spans="22:25">
      <c r="V19" s="107"/>
      <c r="W19" s="106"/>
      <c r="X19" s="105"/>
      <c r="Y19" s="100"/>
    </row>
    <row r="20" spans="22:25">
      <c r="V20" s="103"/>
      <c r="W20" s="102"/>
      <c r="X20" s="105"/>
      <c r="Y20" s="100"/>
    </row>
    <row r="21" spans="22:25">
      <c r="V21" s="103"/>
      <c r="W21" s="102"/>
      <c r="X21" s="104"/>
      <c r="Y21" s="100"/>
    </row>
    <row r="22" spans="22:25">
      <c r="V22" s="103"/>
      <c r="W22" s="102"/>
      <c r="X22" s="101"/>
      <c r="Y22" s="100"/>
    </row>
  </sheetData>
  <sheetProtection password="B9B0" sheet="1"/>
  <mergeCells count="6">
    <mergeCell ref="B8:B9"/>
    <mergeCell ref="V10:W10"/>
    <mergeCell ref="B2:X2"/>
    <mergeCell ref="E4:O4"/>
    <mergeCell ref="P4:U4"/>
    <mergeCell ref="V4:X4"/>
  </mergeCells>
  <pageMargins left="0.75000000000000011" right="0.75000000000000011" top="1" bottom="1" header="0.5" footer="0.5"/>
  <pageSetup paperSize="9" scale="6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apo </vt:lpstr>
      <vt:lpstr>Ob. ...</vt:lpstr>
      <vt:lpstr>Ob. ....</vt:lpstr>
      <vt:lpstr>Ob. .....</vt:lpstr>
      <vt:lpstr>Ob. ......</vt:lpstr>
      <vt:lpstr>RIEPILOGO</vt:lpstr>
      <vt:lpstr>'Ob. ...'!Area_stampa</vt:lpstr>
      <vt:lpstr>'Ob. ....'!Area_stampa</vt:lpstr>
      <vt:lpstr>'Ob. .....'!Area_stampa</vt:lpstr>
      <vt:lpstr>'Ob. ......'!Area_stampa</vt:lpstr>
      <vt:lpstr>RIEPILOGO!Area_stampa</vt:lpstr>
      <vt:lpstr>'scheda apo 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Carla Griotto</cp:lastModifiedBy>
  <cp:lastPrinted>2018-02-01T14:49:55Z</cp:lastPrinted>
  <dcterms:created xsi:type="dcterms:W3CDTF">2012-05-03T09:41:51Z</dcterms:created>
  <dcterms:modified xsi:type="dcterms:W3CDTF">2019-04-24T08:29:27Z</dcterms:modified>
</cp:coreProperties>
</file>